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Додаток 1" sheetId="1" r:id="rId1"/>
    <sheet name="Додаток 2" sheetId="2" r:id="rId2"/>
  </sheets>
  <definedNames>
    <definedName name="_xlnm.Print_Titles" localSheetId="0">'Додаток 1'!$9:$12</definedName>
    <definedName name="_xlnm.Print_Area" localSheetId="0">'Додаток 1'!$A$1:$F$203</definedName>
    <definedName name="_xlnm.Print_Area" localSheetId="1">'Додаток 2'!$A$1:$F$109</definedName>
  </definedNames>
  <calcPr fullCalcOnLoad="1"/>
</workbook>
</file>

<file path=xl/sharedStrings.xml><?xml version="1.0" encoding="utf-8"?>
<sst xmlns="http://schemas.openxmlformats.org/spreadsheetml/2006/main" count="448" uniqueCount="320">
  <si>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</si>
  <si>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</si>
  <si>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</si>
  <si>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</si>
  <si>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</si>
  <si>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</si>
  <si>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</si>
  <si>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</si>
  <si>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</si>
  <si>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</si>
  <si>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</si>
  <si>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</si>
  <si>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</si>
  <si>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</si>
  <si>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</si>
  <si>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</si>
  <si>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</si>
  <si>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</si>
  <si>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</si>
  <si>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</si>
  <si>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</si>
  <si>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</si>
  <si>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</si>
  <si>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</si>
  <si>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</si>
  <si>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</si>
  <si>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</si>
  <si>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</si>
  <si>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</si>
  <si>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</si>
  <si>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</si>
  <si>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</si>
  <si>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</si>
  <si>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</si>
  <si>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</si>
  <si>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</si>
  <si>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</si>
  <si>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</si>
  <si>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</si>
  <si>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</si>
  <si>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</si>
  <si>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</si>
  <si>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</si>
  <si>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</si>
  <si>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</si>
  <si>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</si>
  <si>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</si>
  <si>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</si>
  <si>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</si>
  <si>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</si>
  <si>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</si>
  <si>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</si>
  <si>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</si>
  <si>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</si>
  <si>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</si>
  <si>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</si>
  <si>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</si>
  <si>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</si>
  <si>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</si>
  <si>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</si>
  <si>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</si>
  <si>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</si>
  <si>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</si>
  <si>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</si>
  <si>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</si>
  <si>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</si>
  <si>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</si>
  <si>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</si>
  <si>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</si>
  <si>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</si>
  <si>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</si>
  <si>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</si>
  <si>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</si>
  <si>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</si>
  <si>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</si>
  <si>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 xml:space="preserve">Усього доходів без урахування міжбюджетних трансфертів з державного бюджету 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</si>
  <si>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</si>
  <si>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</si>
  <si>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</si>
  <si>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</si>
  <si>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</si>
  <si>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</si>
  <si>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</si>
  <si>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</si>
  <si>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</si>
  <si>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</si>
  <si>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</si>
  <si>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</si>
  <si>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</si>
  <si>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</si>
  <si>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</si>
  <si>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1.Доходи бюджету міста</t>
  </si>
  <si>
    <t>Плата за оренду майна бюджетних установ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</si>
  <si>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</si>
  <si>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</t>
  </si>
  <si>
    <t>Єдиний податок з фізичних осіб, нарахований до 1 січня 2011 року</t>
  </si>
  <si>
    <t>Додаток 1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</si>
  <si>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</si>
  <si>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</si>
  <si>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</si>
  <si>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</si>
  <si>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Субвенції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</si>
  <si>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</si>
  <si>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</si>
  <si>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</si>
  <si>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</si>
  <si>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</si>
  <si>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</si>
  <si>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</si>
  <si>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</si>
  <si>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</si>
  <si>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 доходів без урахування міжбюджетних трансфертів</t>
  </si>
  <si>
    <t>Усього</t>
  </si>
  <si>
    <t>ІІ. Видатки  бюджету міста</t>
  </si>
  <si>
    <t>1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</si>
  <si>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</si>
  <si>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</si>
  <si>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</si>
  <si>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</si>
  <si>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</si>
  <si>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</si>
  <si>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</si>
  <si>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</si>
  <si>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</si>
  <si>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</si>
  <si>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</si>
  <si>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</si>
  <si>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</si>
  <si>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</si>
  <si>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</si>
  <si>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</si>
  <si>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</si>
  <si>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</si>
  <si>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</si>
  <si>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</si>
  <si>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</si>
  <si>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</si>
  <si>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</si>
  <si>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</si>
  <si>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</si>
  <si>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</si>
  <si>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0216011</t>
  </si>
  <si>
    <t>Експлуатація та технічне обслуговування житлового фонду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</si>
  <si>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</si>
  <si>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</si>
  <si>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</si>
  <si>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</si>
  <si>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</si>
  <si>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</si>
  <si>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</si>
  <si>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</si>
  <si>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</si>
  <si>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</si>
  <si>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</si>
  <si>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Проведення експертної грошової оцінки земельної ділянки чи права на неї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</si>
  <si>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</si>
  <si>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</si>
  <si>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</si>
  <si>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</si>
  <si>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</si>
  <si>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</si>
  <si>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0218410</t>
  </si>
  <si>
    <t>Фінансова підтримка засобів масової інформації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</si>
  <si>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</si>
  <si>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</si>
  <si>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</si>
  <si>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</si>
  <si>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</si>
  <si>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</si>
  <si>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</si>
  <si>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</si>
  <si>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</si>
  <si>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</si>
  <si>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</si>
  <si>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</si>
  <si>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</si>
  <si>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</si>
  <si>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</si>
  <si>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</si>
  <si>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</si>
  <si>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0613140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</si>
  <si>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</si>
  <si>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</si>
  <si>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</si>
  <si>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</si>
  <si>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</si>
  <si>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</si>
  <si>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</si>
  <si>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</si>
  <si>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</si>
  <si>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</si>
  <si>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</si>
  <si>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</si>
  <si>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</si>
  <si>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</si>
  <si>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</si>
  <si>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</si>
  <si>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</si>
  <si>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</si>
  <si>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</si>
  <si>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</si>
  <si>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</si>
  <si>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</si>
  <si>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</si>
  <si>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</si>
  <si>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</si>
  <si>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</si>
  <si>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</si>
  <si>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</si>
  <si>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</si>
  <si>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</si>
  <si>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</si>
  <si>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</si>
  <si>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</si>
  <si>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</si>
  <si>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</si>
  <si>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</si>
  <si>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</si>
  <si>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</si>
  <si>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</si>
  <si>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</si>
  <si>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</si>
  <si>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</si>
  <si>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</si>
  <si>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</si>
  <si>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</si>
  <si>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</si>
  <si>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</si>
  <si>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</si>
  <si>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</si>
  <si>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</si>
  <si>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</si>
  <si>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</si>
  <si>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</si>
  <si>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</si>
  <si>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</si>
  <si>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</si>
  <si>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</si>
  <si>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</si>
  <si>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</si>
  <si>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</si>
  <si>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</si>
  <si>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</si>
  <si>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</si>
  <si>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</si>
  <si>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</si>
  <si>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</si>
  <si>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</si>
  <si>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</si>
  <si>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</si>
  <si>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</si>
  <si>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</si>
  <si>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</si>
  <si>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</si>
  <si>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</si>
  <si>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</si>
  <si>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</si>
  <si>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1513140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</si>
  <si>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</si>
  <si>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</si>
  <si>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</si>
  <si>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</si>
  <si>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</si>
  <si>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</si>
  <si>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3713140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</si>
  <si>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</si>
  <si>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</si>
  <si>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</si>
  <si>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</si>
  <si>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</si>
  <si>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</si>
  <si>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О.О.Брянська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</si>
  <si>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</si>
  <si>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</si>
  <si>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</si>
  <si>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</si>
  <si>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</si>
  <si>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</si>
  <si>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>0216015</t>
  </si>
  <si>
    <t>Забезпечення надійної та безперебійної експлуатації ліфтів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</si>
  <si>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</si>
  <si>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</si>
  <si>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</si>
  <si>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</si>
  <si>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</si>
  <si>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</si>
  <si>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</si>
  <si>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</si>
  <si>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</si>
  <si>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</si>
  <si>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</si>
  <si>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</si>
  <si>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1511020</t>
  </si>
  <si>
    <t>1511090</t>
  </si>
  <si>
    <t>1514040</t>
  </si>
  <si>
    <t>1516011</t>
  </si>
  <si>
    <t>1517321</t>
  </si>
  <si>
    <t>Будівництво освітніх установ та закладів</t>
  </si>
  <si>
    <t>1517370</t>
  </si>
  <si>
    <t xml:space="preserve">Затверджено розписом з урахуванням змін                              на 2018 рік </t>
  </si>
  <si>
    <t xml:space="preserve">про виконання загального фонду бюджету міста Нетішин за січень-червень 2018 року </t>
  </si>
  <si>
    <t xml:space="preserve">про виконання спеціального фонду бюджету міста Нетішин за січень-червень 2018 року </t>
  </si>
  <si>
    <t>Касові видатки за січень - червень                2018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</si>
  <si>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</si>
  <si>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</si>
  <si>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</si>
  <si>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</si>
  <si>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</si>
  <si>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</si>
  <si>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Забезпечення збору та вивезення сміття і відходів</t>
  </si>
  <si>
    <t>Забезпечення належних умов для виховання та розвитку дітей - сиріт і дітей позбавлених батьківського піклування, в дитячих будинках, у тому числі сімейного типу, прийомних сім"ях, сім"ях патронатного вихователя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</si>
  <si>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</si>
  <si>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Організація та проведення громадських робіт</t>
  </si>
  <si>
    <t>0611060</t>
  </si>
  <si>
    <t>0813084</t>
  </si>
  <si>
    <t>до рішення виконавчого</t>
  </si>
  <si>
    <t>комітету міської ради</t>
  </si>
  <si>
    <t>Додаток 2</t>
  </si>
  <si>
    <t>14.08.2018 № 372/2018</t>
  </si>
  <si>
    <t xml:space="preserve">Керуючий справами виконавчого комітету міської ради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</si>
</sst>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#0.00"/>
    <numFmt numFmtId="182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0" fontId="21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180" fontId="21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 wrapText="1"/>
    </xf>
    <xf numFmtId="181" fontId="21" fillId="24" borderId="11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182" fontId="18" fillId="0" borderId="11" xfId="0" applyNumberFormat="1" applyFont="1" applyBorder="1" applyAlignment="1" applyProtection="1">
      <alignment horizontal="right" vertical="center"/>
      <protection locked="0"/>
    </xf>
    <xf numFmtId="2" fontId="21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 applyProtection="1">
      <alignment horizontal="right" vertical="center"/>
      <protection locked="0"/>
    </xf>
    <xf numFmtId="182" fontId="21" fillId="0" borderId="11" xfId="0" applyNumberFormat="1" applyFont="1" applyBorder="1" applyAlignment="1" applyProtection="1">
      <alignment horizontal="right" vertical="center"/>
      <protection locked="0"/>
    </xf>
    <xf numFmtId="0" fontId="21" fillId="24" borderId="11" xfId="0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vertical="center" wrapText="1"/>
    </xf>
    <xf numFmtId="182" fontId="21" fillId="24" borderId="11" xfId="0" applyNumberFormat="1" applyFont="1" applyFill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182" fontId="21" fillId="24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 quotePrefix="1">
      <alignment vertical="center" wrapText="1"/>
    </xf>
    <xf numFmtId="0" fontId="21" fillId="24" borderId="11" xfId="0" applyFont="1" applyFill="1" applyBorder="1" applyAlignment="1" quotePrefix="1">
      <alignment horizontal="center" vertical="center" wrapText="1"/>
    </xf>
    <xf numFmtId="4" fontId="21" fillId="24" borderId="11" xfId="0" applyNumberFormat="1" applyFont="1" applyFill="1" applyBorder="1" applyAlignment="1">
      <alignment horizontal="right" vertical="center" wrapText="1"/>
    </xf>
    <xf numFmtId="182" fontId="21" fillId="24" borderId="11" xfId="0" applyNumberFormat="1" applyFont="1" applyFill="1" applyBorder="1" applyAlignment="1">
      <alignment horizontal="right" vertical="center" wrapText="1"/>
    </xf>
    <xf numFmtId="4" fontId="18" fillId="25" borderId="11" xfId="0" applyNumberFormat="1" applyFont="1" applyFill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21" fillId="6" borderId="11" xfId="0" applyNumberFormat="1" applyFont="1" applyFill="1" applyBorder="1" applyAlignment="1">
      <alignment horizontal="center" vertical="center"/>
    </xf>
    <xf numFmtId="180" fontId="21" fillId="6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 applyProtection="1">
      <alignment horizontal="right" vertical="center"/>
      <protection locked="0"/>
    </xf>
    <xf numFmtId="182" fontId="21" fillId="6" borderId="11" xfId="0" applyNumberFormat="1" applyFont="1" applyFill="1" applyBorder="1" applyAlignment="1" applyProtection="1">
      <alignment horizontal="right" vertical="center"/>
      <protection locked="0"/>
    </xf>
    <xf numFmtId="0" fontId="2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 applyProtection="1">
      <alignment vertical="center"/>
      <protection locked="0"/>
    </xf>
    <xf numFmtId="0" fontId="0" fillId="6" borderId="11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8" fillId="6" borderId="11" xfId="0" applyNumberFormat="1" applyFont="1" applyFill="1" applyBorder="1" applyAlignment="1" applyProtection="1">
      <alignment horizontal="right" vertical="center"/>
      <protection/>
    </xf>
    <xf numFmtId="180" fontId="18" fillId="6" borderId="11" xfId="0" applyNumberFormat="1" applyFont="1" applyFill="1" applyBorder="1" applyAlignment="1" applyProtection="1">
      <alignment horizontal="right" vertical="center"/>
      <protection/>
    </xf>
    <xf numFmtId="49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 quotePrefix="1">
      <alignment horizontal="center" vertical="center" wrapText="1"/>
    </xf>
    <xf numFmtId="0" fontId="21" fillId="6" borderId="11" xfId="0" applyFont="1" applyFill="1" applyBorder="1" applyAlignment="1" quotePrefix="1">
      <alignment vertical="center" wrapText="1"/>
    </xf>
    <xf numFmtId="4" fontId="21" fillId="6" borderId="11" xfId="0" applyNumberFormat="1" applyFont="1" applyFill="1" applyBorder="1" applyAlignment="1" quotePrefix="1">
      <alignment vertical="center" wrapText="1"/>
    </xf>
    <xf numFmtId="0" fontId="21" fillId="6" borderId="11" xfId="0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 wrapText="1"/>
    </xf>
    <xf numFmtId="4" fontId="21" fillId="6" borderId="11" xfId="0" applyNumberFormat="1" applyFont="1" applyFill="1" applyBorder="1" applyAlignment="1">
      <alignment vertical="center"/>
    </xf>
    <xf numFmtId="4" fontId="21" fillId="6" borderId="11" xfId="0" applyNumberFormat="1" applyFont="1" applyFill="1" applyBorder="1" applyAlignment="1" applyProtection="1">
      <alignment horizontal="right" vertical="center"/>
      <protection/>
    </xf>
    <xf numFmtId="18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left"/>
      <protection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3" fillId="0" borderId="13" xfId="0" applyNumberFormat="1" applyFont="1" applyBorder="1" applyAlignment="1">
      <alignment horizontal="left"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49" fontId="18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Alignment="1">
      <alignment vertical="center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E200" sqref="E200"/>
    </sheetView>
  </sheetViews>
  <sheetFormatPr defaultColWidth="9.125" defaultRowHeight="12.75"/>
  <cols>
    <col min="1" max="1" width="9.00390625" style="10" customWidth="1"/>
    <col min="2" max="2" width="49.375" style="10" customWidth="1"/>
    <col min="3" max="3" width="13.125" style="10" customWidth="1"/>
    <col min="4" max="4" width="14.125" style="10" customWidth="1"/>
    <col min="5" max="5" width="13.875" style="10" customWidth="1"/>
    <col min="6" max="6" width="9.75390625" style="10" customWidth="1"/>
    <col min="7" max="16384" width="9.125" style="10" customWidth="1"/>
  </cols>
  <sheetData>
    <row r="1" spans="2:7" ht="27" customHeight="1">
      <c r="B1" s="81"/>
      <c r="D1" s="82" t="s">
        <v>96</v>
      </c>
      <c r="E1" s="82"/>
      <c r="G1" s="40"/>
    </row>
    <row r="2" spans="2:7" ht="18.75" customHeight="1">
      <c r="B2" s="81"/>
      <c r="D2" s="114" t="s">
        <v>315</v>
      </c>
      <c r="E2" s="114"/>
      <c r="G2" s="40"/>
    </row>
    <row r="3" spans="2:7" ht="15.75" customHeight="1">
      <c r="B3" s="81"/>
      <c r="D3" s="82" t="s">
        <v>316</v>
      </c>
      <c r="E3" s="82"/>
      <c r="G3" s="24"/>
    </row>
    <row r="4" spans="2:5" ht="15.75" customHeight="1">
      <c r="B4" s="81"/>
      <c r="D4" s="82" t="s">
        <v>318</v>
      </c>
      <c r="E4" s="82"/>
    </row>
    <row r="5" spans="2:6" ht="16.5">
      <c r="B5" s="81"/>
      <c r="C5" s="81"/>
      <c r="D5" s="81"/>
      <c r="E5" s="81"/>
      <c r="F5" s="81"/>
    </row>
    <row r="6" spans="2:6" ht="16.5">
      <c r="B6" s="120" t="s">
        <v>43</v>
      </c>
      <c r="C6" s="121"/>
      <c r="D6" s="121"/>
      <c r="E6" s="121"/>
      <c r="F6" s="122"/>
    </row>
    <row r="7" spans="2:6" ht="16.5">
      <c r="B7" s="120" t="s">
        <v>300</v>
      </c>
      <c r="C7" s="122"/>
      <c r="D7" s="122"/>
      <c r="E7" s="122"/>
      <c r="F7" s="122"/>
    </row>
    <row r="8" spans="1:6" ht="39" customHeight="1">
      <c r="A8" s="117" t="s">
        <v>91</v>
      </c>
      <c r="B8" s="117"/>
      <c r="C8" s="123"/>
      <c r="D8" s="123"/>
      <c r="E8" s="123"/>
      <c r="F8" s="88" t="s">
        <v>44</v>
      </c>
    </row>
    <row r="9" spans="1:6" ht="12.75">
      <c r="A9" s="124" t="s">
        <v>35</v>
      </c>
      <c r="B9" s="124" t="s">
        <v>36</v>
      </c>
      <c r="C9" s="124" t="s">
        <v>37</v>
      </c>
      <c r="D9" s="125"/>
      <c r="E9" s="125"/>
      <c r="F9" s="125"/>
    </row>
    <row r="10" spans="1:6" ht="2.25" customHeight="1">
      <c r="A10" s="124"/>
      <c r="B10" s="124"/>
      <c r="C10" s="124"/>
      <c r="D10" s="125"/>
      <c r="E10" s="125"/>
      <c r="F10" s="125"/>
    </row>
    <row r="11" spans="1:6" ht="12.75" customHeight="1">
      <c r="A11" s="125"/>
      <c r="B11" s="125"/>
      <c r="C11" s="124" t="s">
        <v>38</v>
      </c>
      <c r="D11" s="124" t="s">
        <v>39</v>
      </c>
      <c r="E11" s="124" t="s">
        <v>40</v>
      </c>
      <c r="F11" s="124" t="s">
        <v>41</v>
      </c>
    </row>
    <row r="12" spans="1:6" ht="54" customHeight="1">
      <c r="A12" s="125"/>
      <c r="B12" s="125"/>
      <c r="C12" s="124"/>
      <c r="D12" s="124"/>
      <c r="E12" s="124"/>
      <c r="F12" s="124"/>
    </row>
    <row r="13" spans="1:6" ht="18.75" customHeight="1">
      <c r="A13" s="11">
        <v>10000000</v>
      </c>
      <c r="B13" s="12" t="s">
        <v>80</v>
      </c>
      <c r="C13" s="19">
        <f>C14+C22+C25+C31</f>
        <v>216272500</v>
      </c>
      <c r="D13" s="19">
        <f>D14+D22+D25+D31</f>
        <v>113400969.17</v>
      </c>
      <c r="E13" s="19">
        <f aca="true" t="shared" si="0" ref="E13:E75">+D13-C13</f>
        <v>-102871530.83</v>
      </c>
      <c r="F13" s="21">
        <f aca="true" t="shared" si="1" ref="F13:F54">+D13/C13*100</f>
        <v>52.43429893768279</v>
      </c>
    </row>
    <row r="14" spans="1:6" ht="33" customHeight="1">
      <c r="A14" s="13">
        <v>11000000</v>
      </c>
      <c r="B14" s="12" t="s">
        <v>78</v>
      </c>
      <c r="C14" s="19">
        <f>C15+C20</f>
        <v>163919000</v>
      </c>
      <c r="D14" s="19">
        <f>D15+D20</f>
        <v>86184181.68</v>
      </c>
      <c r="E14" s="19">
        <f t="shared" si="0"/>
        <v>-77734818.32</v>
      </c>
      <c r="F14" s="21">
        <f t="shared" si="1"/>
        <v>52.57729834857461</v>
      </c>
    </row>
    <row r="15" spans="1:6" ht="24" customHeight="1">
      <c r="A15" s="94">
        <v>110100000</v>
      </c>
      <c r="B15" s="12" t="s">
        <v>79</v>
      </c>
      <c r="C15" s="19">
        <f>SUM(C16:C19)</f>
        <v>163816700</v>
      </c>
      <c r="D15" s="19">
        <f>SUM(D16:D19)</f>
        <v>86161042.7</v>
      </c>
      <c r="E15" s="19">
        <f t="shared" si="0"/>
        <v>-77655657.3</v>
      </c>
      <c r="F15" s="21">
        <f t="shared" si="1"/>
        <v>52.59600681737576</v>
      </c>
    </row>
    <row r="16" spans="1:6" ht="42.75" customHeight="1">
      <c r="A16" s="14">
        <v>11010100</v>
      </c>
      <c r="B16" s="41" t="s">
        <v>42</v>
      </c>
      <c r="C16" s="20">
        <v>155299500</v>
      </c>
      <c r="D16" s="20">
        <v>81576630.2</v>
      </c>
      <c r="E16" s="20">
        <f t="shared" si="0"/>
        <v>-73722869.8</v>
      </c>
      <c r="F16" s="22">
        <f t="shared" si="1"/>
        <v>52.52858521759568</v>
      </c>
    </row>
    <row r="17" spans="1:6" ht="65.25" customHeight="1">
      <c r="A17" s="14">
        <v>11010200</v>
      </c>
      <c r="B17" s="41" t="s">
        <v>1</v>
      </c>
      <c r="C17" s="20">
        <v>7345400</v>
      </c>
      <c r="D17" s="20">
        <v>3977747.41</v>
      </c>
      <c r="E17" s="20">
        <f t="shared" si="0"/>
        <v>-3367652.59</v>
      </c>
      <c r="F17" s="22">
        <f t="shared" si="1"/>
        <v>54.1529039943366</v>
      </c>
    </row>
    <row r="18" spans="1:6" ht="27" customHeight="1">
      <c r="A18" s="14">
        <v>11010400</v>
      </c>
      <c r="B18" s="41" t="s">
        <v>2</v>
      </c>
      <c r="C18" s="20">
        <v>423200</v>
      </c>
      <c r="D18" s="20">
        <v>155035.06</v>
      </c>
      <c r="E18" s="20">
        <f t="shared" si="0"/>
        <v>-268164.94</v>
      </c>
      <c r="F18" s="22">
        <f t="shared" si="1"/>
        <v>36.63399338374291</v>
      </c>
    </row>
    <row r="19" spans="1:6" ht="30.75" customHeight="1">
      <c r="A19" s="14">
        <v>11010500</v>
      </c>
      <c r="B19" s="15" t="s">
        <v>3</v>
      </c>
      <c r="C19" s="20">
        <v>748600</v>
      </c>
      <c r="D19" s="20">
        <v>451630.03</v>
      </c>
      <c r="E19" s="20">
        <f t="shared" si="0"/>
        <v>-296969.97</v>
      </c>
      <c r="F19" s="22">
        <f t="shared" si="1"/>
        <v>60.32995324605931</v>
      </c>
    </row>
    <row r="20" spans="1:6" ht="15.75" customHeight="1">
      <c r="A20" s="13">
        <v>11020000</v>
      </c>
      <c r="B20" s="12" t="s">
        <v>4</v>
      </c>
      <c r="C20" s="19">
        <f>C21</f>
        <v>102300</v>
      </c>
      <c r="D20" s="19">
        <f>D21</f>
        <v>23138.98</v>
      </c>
      <c r="E20" s="19">
        <f t="shared" si="0"/>
        <v>-79161.02</v>
      </c>
      <c r="F20" s="21">
        <f t="shared" si="1"/>
        <v>22.61874877810362</v>
      </c>
    </row>
    <row r="21" spans="1:6" ht="25.5">
      <c r="A21" s="14">
        <v>11020200</v>
      </c>
      <c r="B21" s="15" t="s">
        <v>52</v>
      </c>
      <c r="C21" s="20">
        <v>102300</v>
      </c>
      <c r="D21" s="20">
        <v>23138.98</v>
      </c>
      <c r="E21" s="20">
        <f t="shared" si="0"/>
        <v>-79161.02</v>
      </c>
      <c r="F21" s="22">
        <f t="shared" si="1"/>
        <v>22.61874877810362</v>
      </c>
    </row>
    <row r="22" spans="1:6" ht="25.5">
      <c r="A22" s="13">
        <v>13000000</v>
      </c>
      <c r="B22" s="12" t="s">
        <v>5</v>
      </c>
      <c r="C22" s="19">
        <f>C23</f>
        <v>136000</v>
      </c>
      <c r="D22" s="19">
        <f>D23</f>
        <v>198147.58</v>
      </c>
      <c r="E22" s="19">
        <f t="shared" si="0"/>
        <v>62147.57999999999</v>
      </c>
      <c r="F22" s="21">
        <f t="shared" si="1"/>
        <v>145.69675</v>
      </c>
    </row>
    <row r="23" spans="1:6" ht="26.25" customHeight="1">
      <c r="A23" s="13">
        <v>13010000</v>
      </c>
      <c r="B23" s="12" t="s">
        <v>6</v>
      </c>
      <c r="C23" s="19">
        <f>C24</f>
        <v>136000</v>
      </c>
      <c r="D23" s="19">
        <f>D24</f>
        <v>198147.58</v>
      </c>
      <c r="E23" s="19">
        <f t="shared" si="0"/>
        <v>62147.57999999999</v>
      </c>
      <c r="F23" s="21">
        <f t="shared" si="1"/>
        <v>145.69675</v>
      </c>
    </row>
    <row r="24" spans="1:6" ht="54.75" customHeight="1">
      <c r="A24" s="14">
        <v>13010200</v>
      </c>
      <c r="B24" s="15" t="s">
        <v>53</v>
      </c>
      <c r="C24" s="20">
        <v>136000</v>
      </c>
      <c r="D24" s="20">
        <v>198147.58</v>
      </c>
      <c r="E24" s="20">
        <f t="shared" si="0"/>
        <v>62147.57999999999</v>
      </c>
      <c r="F24" s="22">
        <f t="shared" si="1"/>
        <v>145.69675</v>
      </c>
    </row>
    <row r="25" spans="1:6" ht="16.5" customHeight="1">
      <c r="A25" s="13">
        <v>14000000</v>
      </c>
      <c r="B25" s="12" t="s">
        <v>7</v>
      </c>
      <c r="C25" s="19">
        <f>C30+C26+C28</f>
        <v>8795800</v>
      </c>
      <c r="D25" s="19">
        <f>D30+D26+D28</f>
        <v>3932297.44</v>
      </c>
      <c r="E25" s="19">
        <f t="shared" si="0"/>
        <v>-4863502.5600000005</v>
      </c>
      <c r="F25" s="21">
        <f>+D25/C25*100</f>
        <v>44.706535391891585</v>
      </c>
    </row>
    <row r="26" spans="1:6" ht="25.5">
      <c r="A26" s="13">
        <v>14020000</v>
      </c>
      <c r="B26" s="23" t="s">
        <v>88</v>
      </c>
      <c r="C26" s="19">
        <f>C27</f>
        <v>995800</v>
      </c>
      <c r="D26" s="19">
        <f>D27</f>
        <v>466663.2</v>
      </c>
      <c r="E26" s="19">
        <f t="shared" si="0"/>
        <v>-529136.8</v>
      </c>
      <c r="F26" s="21">
        <f t="shared" si="1"/>
        <v>46.8631452098815</v>
      </c>
    </row>
    <row r="27" spans="1:6" ht="12.75">
      <c r="A27" s="14">
        <v>14021900</v>
      </c>
      <c r="B27" s="15" t="s">
        <v>87</v>
      </c>
      <c r="C27" s="20">
        <v>995800</v>
      </c>
      <c r="D27" s="20">
        <v>466663.2</v>
      </c>
      <c r="E27" s="20">
        <f t="shared" si="0"/>
        <v>-529136.8</v>
      </c>
      <c r="F27" s="22">
        <f t="shared" si="1"/>
        <v>46.8631452098815</v>
      </c>
    </row>
    <row r="28" spans="1:6" ht="27.75" customHeight="1">
      <c r="A28" s="13">
        <v>14030000</v>
      </c>
      <c r="B28" s="23" t="s">
        <v>89</v>
      </c>
      <c r="C28" s="19">
        <f>C29</f>
        <v>4000000</v>
      </c>
      <c r="D28" s="19">
        <f>D29</f>
        <v>1741632.54</v>
      </c>
      <c r="E28" s="19">
        <f t="shared" si="0"/>
        <v>-2258367.46</v>
      </c>
      <c r="F28" s="21">
        <f t="shared" si="1"/>
        <v>43.540813500000006</v>
      </c>
    </row>
    <row r="29" spans="1:6" ht="18" customHeight="1">
      <c r="A29" s="14">
        <v>14031900</v>
      </c>
      <c r="B29" s="15" t="s">
        <v>87</v>
      </c>
      <c r="C29" s="20">
        <v>4000000</v>
      </c>
      <c r="D29" s="20">
        <v>1741632.54</v>
      </c>
      <c r="E29" s="20">
        <f t="shared" si="0"/>
        <v>-2258367.46</v>
      </c>
      <c r="F29" s="22">
        <f t="shared" si="1"/>
        <v>43.540813500000006</v>
      </c>
    </row>
    <row r="30" spans="1:6" ht="30" customHeight="1">
      <c r="A30" s="13">
        <v>14040000</v>
      </c>
      <c r="B30" s="12" t="s">
        <v>51</v>
      </c>
      <c r="C30" s="19">
        <v>3800000</v>
      </c>
      <c r="D30" s="19">
        <v>1724001.7</v>
      </c>
      <c r="E30" s="19">
        <f t="shared" si="0"/>
        <v>-2075998.3</v>
      </c>
      <c r="F30" s="21">
        <f t="shared" si="1"/>
        <v>45.36846578947368</v>
      </c>
    </row>
    <row r="31" spans="1:6" ht="19.5" customHeight="1">
      <c r="A31" s="13">
        <v>18000000</v>
      </c>
      <c r="B31" s="12" t="s">
        <v>8</v>
      </c>
      <c r="C31" s="19">
        <f>C32+C42+C45</f>
        <v>43421700</v>
      </c>
      <c r="D31" s="19">
        <f>D32+D42+D45</f>
        <v>23086342.47</v>
      </c>
      <c r="E31" s="19">
        <f t="shared" si="0"/>
        <v>-20335357.53</v>
      </c>
      <c r="F31" s="21">
        <f t="shared" si="1"/>
        <v>53.16775361167342</v>
      </c>
    </row>
    <row r="32" spans="1:6" ht="15" customHeight="1">
      <c r="A32" s="13">
        <v>18010000</v>
      </c>
      <c r="B32" s="12" t="s">
        <v>9</v>
      </c>
      <c r="C32" s="19">
        <f>SUM(C33:C41)</f>
        <v>30729500</v>
      </c>
      <c r="D32" s="19">
        <f>SUM(D33:D41)</f>
        <v>15575804.99</v>
      </c>
      <c r="E32" s="19">
        <f t="shared" si="0"/>
        <v>-15153695.01</v>
      </c>
      <c r="F32" s="21">
        <f t="shared" si="1"/>
        <v>50.68681556810232</v>
      </c>
    </row>
    <row r="33" spans="1:6" ht="38.25">
      <c r="A33" s="14">
        <v>18010100</v>
      </c>
      <c r="B33" s="15" t="s">
        <v>61</v>
      </c>
      <c r="C33" s="20">
        <v>14900</v>
      </c>
      <c r="D33" s="20">
        <v>7975.31</v>
      </c>
      <c r="E33" s="20">
        <f t="shared" si="0"/>
        <v>-6924.69</v>
      </c>
      <c r="F33" s="22">
        <f t="shared" si="1"/>
        <v>53.52557046979866</v>
      </c>
    </row>
    <row r="34" spans="1:6" ht="38.25">
      <c r="A34" s="14">
        <v>18010200</v>
      </c>
      <c r="B34" s="15" t="s">
        <v>54</v>
      </c>
      <c r="C34" s="20">
        <v>231900</v>
      </c>
      <c r="D34" s="20">
        <v>70221.27</v>
      </c>
      <c r="E34" s="20">
        <f t="shared" si="0"/>
        <v>-161678.72999999998</v>
      </c>
      <c r="F34" s="22">
        <f t="shared" si="1"/>
        <v>30.280840879689524</v>
      </c>
    </row>
    <row r="35" spans="1:6" ht="38.25">
      <c r="A35" s="14">
        <v>18010300</v>
      </c>
      <c r="B35" s="16" t="s">
        <v>90</v>
      </c>
      <c r="C35" s="20">
        <v>152600</v>
      </c>
      <c r="D35" s="20">
        <v>126154.46</v>
      </c>
      <c r="E35" s="20">
        <f t="shared" si="0"/>
        <v>-26445.539999999994</v>
      </c>
      <c r="F35" s="22">
        <f t="shared" si="1"/>
        <v>82.6700262123198</v>
      </c>
    </row>
    <row r="36" spans="1:6" ht="38.25">
      <c r="A36" s="14">
        <v>18010400</v>
      </c>
      <c r="B36" s="15" t="s">
        <v>55</v>
      </c>
      <c r="C36" s="20">
        <v>698700</v>
      </c>
      <c r="D36" s="20">
        <v>501293.62</v>
      </c>
      <c r="E36" s="20">
        <f t="shared" si="0"/>
        <v>-197406.38</v>
      </c>
      <c r="F36" s="22">
        <f t="shared" si="1"/>
        <v>71.74661800486618</v>
      </c>
    </row>
    <row r="37" spans="1:6" ht="16.5" customHeight="1">
      <c r="A37" s="14">
        <v>18010500</v>
      </c>
      <c r="B37" s="15" t="s">
        <v>10</v>
      </c>
      <c r="C37" s="20">
        <v>24769700</v>
      </c>
      <c r="D37" s="20">
        <v>12143026.53</v>
      </c>
      <c r="E37" s="20">
        <f t="shared" si="0"/>
        <v>-12626673.47</v>
      </c>
      <c r="F37" s="22">
        <f t="shared" si="1"/>
        <v>49.023712560103675</v>
      </c>
    </row>
    <row r="38" spans="1:6" ht="18.75" customHeight="1">
      <c r="A38" s="14">
        <v>18010600</v>
      </c>
      <c r="B38" s="15" t="s">
        <v>11</v>
      </c>
      <c r="C38" s="20">
        <v>3153000</v>
      </c>
      <c r="D38" s="20">
        <v>1862394.34</v>
      </c>
      <c r="E38" s="20">
        <f t="shared" si="0"/>
        <v>-1290605.66</v>
      </c>
      <c r="F38" s="22">
        <f t="shared" si="1"/>
        <v>59.067375198223914</v>
      </c>
    </row>
    <row r="39" spans="1:6" ht="12.75">
      <c r="A39" s="14">
        <v>18010700</v>
      </c>
      <c r="B39" s="15" t="s">
        <v>12</v>
      </c>
      <c r="C39" s="20">
        <v>95200</v>
      </c>
      <c r="D39" s="20">
        <v>78769.8</v>
      </c>
      <c r="E39" s="20">
        <f t="shared" si="0"/>
        <v>-16430.199999999997</v>
      </c>
      <c r="F39" s="22">
        <f t="shared" si="1"/>
        <v>82.74138655462185</v>
      </c>
    </row>
    <row r="40" spans="1:6" ht="18" customHeight="1">
      <c r="A40" s="14">
        <v>18010900</v>
      </c>
      <c r="B40" s="15" t="s">
        <v>13</v>
      </c>
      <c r="C40" s="20">
        <v>1563500</v>
      </c>
      <c r="D40" s="20">
        <v>735969.66</v>
      </c>
      <c r="E40" s="20">
        <f t="shared" si="0"/>
        <v>-827530.34</v>
      </c>
      <c r="F40" s="22">
        <f t="shared" si="1"/>
        <v>47.071932203389835</v>
      </c>
    </row>
    <row r="41" spans="1:6" ht="16.5" customHeight="1">
      <c r="A41" s="14">
        <v>18011000</v>
      </c>
      <c r="B41" s="15" t="s">
        <v>14</v>
      </c>
      <c r="C41" s="20">
        <v>50000</v>
      </c>
      <c r="D41" s="20">
        <v>50000</v>
      </c>
      <c r="E41" s="20">
        <f t="shared" si="0"/>
        <v>0</v>
      </c>
      <c r="F41" s="22">
        <f t="shared" si="1"/>
        <v>100</v>
      </c>
    </row>
    <row r="42" spans="1:6" ht="18" customHeight="1">
      <c r="A42" s="13">
        <v>18030000</v>
      </c>
      <c r="B42" s="12" t="s">
        <v>15</v>
      </c>
      <c r="C42" s="19">
        <f>C43+C44</f>
        <v>10100</v>
      </c>
      <c r="D42" s="19">
        <f>D43+D44</f>
        <v>5647.72</v>
      </c>
      <c r="E42" s="19">
        <f t="shared" si="0"/>
        <v>-4452.28</v>
      </c>
      <c r="F42" s="21">
        <f t="shared" si="1"/>
        <v>55.9180198019802</v>
      </c>
    </row>
    <row r="43" spans="1:6" ht="17.25" customHeight="1">
      <c r="A43" s="14">
        <v>18030100</v>
      </c>
      <c r="B43" s="15" t="s">
        <v>16</v>
      </c>
      <c r="C43" s="20">
        <v>3900</v>
      </c>
      <c r="D43" s="20">
        <v>956.67</v>
      </c>
      <c r="E43" s="20">
        <f t="shared" si="0"/>
        <v>-2943.33</v>
      </c>
      <c r="F43" s="22">
        <f t="shared" si="1"/>
        <v>24.529999999999998</v>
      </c>
    </row>
    <row r="44" spans="1:6" ht="12.75">
      <c r="A44" s="14">
        <v>18030200</v>
      </c>
      <c r="B44" s="15" t="s">
        <v>17</v>
      </c>
      <c r="C44" s="20">
        <v>6200</v>
      </c>
      <c r="D44" s="20">
        <v>4691.05</v>
      </c>
      <c r="E44" s="20">
        <f t="shared" si="0"/>
        <v>-1508.9499999999998</v>
      </c>
      <c r="F44" s="22">
        <f t="shared" si="1"/>
        <v>75.66209677419356</v>
      </c>
    </row>
    <row r="45" spans="1:6" ht="12.75">
      <c r="A45" s="13">
        <v>18050000</v>
      </c>
      <c r="B45" s="12" t="s">
        <v>18</v>
      </c>
      <c r="C45" s="19">
        <f>SUM(C46:C49)</f>
        <v>12682100</v>
      </c>
      <c r="D45" s="19">
        <f>SUM(D46:D49)</f>
        <v>7504889.76</v>
      </c>
      <c r="E45" s="19">
        <f t="shared" si="0"/>
        <v>-5177210.24</v>
      </c>
      <c r="F45" s="21">
        <f t="shared" si="1"/>
        <v>59.17702714850064</v>
      </c>
    </row>
    <row r="46" spans="1:6" ht="25.5">
      <c r="A46" s="14">
        <v>18050200</v>
      </c>
      <c r="B46" s="15" t="s">
        <v>95</v>
      </c>
      <c r="C46" s="20">
        <v>0</v>
      </c>
      <c r="D46" s="20">
        <v>1.98</v>
      </c>
      <c r="E46" s="20">
        <f>+D46-C46</f>
        <v>1.98</v>
      </c>
      <c r="F46" s="22"/>
    </row>
    <row r="47" spans="1:6" ht="16.5" customHeight="1">
      <c r="A47" s="14">
        <v>18050300</v>
      </c>
      <c r="B47" s="15" t="s">
        <v>19</v>
      </c>
      <c r="C47" s="20">
        <v>1500000</v>
      </c>
      <c r="D47" s="20">
        <v>1269803.64</v>
      </c>
      <c r="E47" s="20">
        <f t="shared" si="0"/>
        <v>-230196.3600000001</v>
      </c>
      <c r="F47" s="22">
        <f t="shared" si="1"/>
        <v>84.653576</v>
      </c>
    </row>
    <row r="48" spans="1:6" ht="16.5" customHeight="1">
      <c r="A48" s="14">
        <v>18050400</v>
      </c>
      <c r="B48" s="15" t="s">
        <v>20</v>
      </c>
      <c r="C48" s="20">
        <v>11100000</v>
      </c>
      <c r="D48" s="20">
        <v>6208464.72</v>
      </c>
      <c r="E48" s="20">
        <f t="shared" si="0"/>
        <v>-4891535.28</v>
      </c>
      <c r="F48" s="22">
        <f t="shared" si="1"/>
        <v>55.932114594594594</v>
      </c>
    </row>
    <row r="49" spans="1:6" ht="54.75" customHeight="1">
      <c r="A49" s="14">
        <v>18050500</v>
      </c>
      <c r="B49" s="15" t="s">
        <v>21</v>
      </c>
      <c r="C49" s="20">
        <v>82100</v>
      </c>
      <c r="D49" s="20">
        <v>26619.42</v>
      </c>
      <c r="E49" s="20">
        <f t="shared" si="0"/>
        <v>-55480.58</v>
      </c>
      <c r="F49" s="22">
        <f t="shared" si="1"/>
        <v>32.423166869671135</v>
      </c>
    </row>
    <row r="50" spans="1:6" ht="12.75">
      <c r="A50" s="13">
        <v>20000000</v>
      </c>
      <c r="B50" s="12" t="s">
        <v>24</v>
      </c>
      <c r="C50" s="19">
        <f>C51+C58+C69</f>
        <v>4227000</v>
      </c>
      <c r="D50" s="19">
        <f>D51+D58+D69</f>
        <v>2278094.9799999995</v>
      </c>
      <c r="E50" s="19">
        <f t="shared" si="0"/>
        <v>-1948905.0200000005</v>
      </c>
      <c r="F50" s="21">
        <f t="shared" si="1"/>
        <v>53.893895907262824</v>
      </c>
    </row>
    <row r="51" spans="1:6" ht="13.5" customHeight="1">
      <c r="A51" s="13">
        <v>21000000</v>
      </c>
      <c r="B51" s="12" t="s">
        <v>56</v>
      </c>
      <c r="C51" s="19">
        <f>C52+C55+C54</f>
        <v>560500</v>
      </c>
      <c r="D51" s="19">
        <f>D52+D55+D54</f>
        <v>381235.31999999995</v>
      </c>
      <c r="E51" s="19">
        <f t="shared" si="0"/>
        <v>-179264.68000000005</v>
      </c>
      <c r="F51" s="21">
        <f t="shared" si="1"/>
        <v>68.01700624442462</v>
      </c>
    </row>
    <row r="52" spans="1:6" ht="78" customHeight="1">
      <c r="A52" s="13">
        <v>21010000</v>
      </c>
      <c r="B52" s="12" t="s">
        <v>81</v>
      </c>
      <c r="C52" s="19">
        <f>C53</f>
        <v>71500</v>
      </c>
      <c r="D52" s="19">
        <f>D53</f>
        <v>-726.55</v>
      </c>
      <c r="E52" s="19">
        <f t="shared" si="0"/>
        <v>-72226.55</v>
      </c>
      <c r="F52" s="21">
        <f t="shared" si="1"/>
        <v>-1.0161538461538462</v>
      </c>
    </row>
    <row r="53" spans="1:6" ht="38.25">
      <c r="A53" s="14">
        <v>21010300</v>
      </c>
      <c r="B53" s="15" t="s">
        <v>57</v>
      </c>
      <c r="C53" s="20">
        <v>71500</v>
      </c>
      <c r="D53" s="20">
        <v>-726.55</v>
      </c>
      <c r="E53" s="20">
        <f t="shared" si="0"/>
        <v>-72226.55</v>
      </c>
      <c r="F53" s="22">
        <f t="shared" si="1"/>
        <v>-1.0161538461538462</v>
      </c>
    </row>
    <row r="54" spans="1:6" ht="25.5">
      <c r="A54" s="13">
        <v>21050000</v>
      </c>
      <c r="B54" s="23" t="s">
        <v>83</v>
      </c>
      <c r="C54" s="19">
        <v>450000</v>
      </c>
      <c r="D54" s="19">
        <v>306542.47</v>
      </c>
      <c r="E54" s="19">
        <f t="shared" si="0"/>
        <v>-143457.53000000003</v>
      </c>
      <c r="F54" s="21">
        <f t="shared" si="1"/>
        <v>68.12054888888889</v>
      </c>
    </row>
    <row r="55" spans="1:6" ht="12.75">
      <c r="A55" s="13">
        <v>21080000</v>
      </c>
      <c r="B55" s="12" t="s">
        <v>63</v>
      </c>
      <c r="C55" s="19">
        <f>C56+C57</f>
        <v>39000</v>
      </c>
      <c r="D55" s="19">
        <f>D56+D57</f>
        <v>75419.4</v>
      </c>
      <c r="E55" s="19">
        <f t="shared" si="0"/>
        <v>36419.399999999994</v>
      </c>
      <c r="F55" s="21">
        <f>+D55/C55*100</f>
        <v>193.3830769230769</v>
      </c>
    </row>
    <row r="56" spans="1:6" ht="12.75">
      <c r="A56" s="14">
        <v>21081100</v>
      </c>
      <c r="B56" s="15" t="s">
        <v>58</v>
      </c>
      <c r="C56" s="20">
        <v>39000</v>
      </c>
      <c r="D56" s="20">
        <v>28339.4</v>
      </c>
      <c r="E56" s="20">
        <f t="shared" si="0"/>
        <v>-10660.599999999999</v>
      </c>
      <c r="F56" s="22">
        <f>+D56/C56*100</f>
        <v>72.6651282051282</v>
      </c>
    </row>
    <row r="57" spans="1:6" ht="38.25">
      <c r="A57" s="14">
        <v>21081500</v>
      </c>
      <c r="B57" s="17" t="s">
        <v>93</v>
      </c>
      <c r="C57" s="20">
        <v>0</v>
      </c>
      <c r="D57" s="20">
        <v>47080</v>
      </c>
      <c r="E57" s="20">
        <f t="shared" si="0"/>
        <v>47080</v>
      </c>
      <c r="F57" s="22">
        <v>0</v>
      </c>
    </row>
    <row r="58" spans="1:6" ht="25.5">
      <c r="A58" s="13">
        <v>22000000</v>
      </c>
      <c r="B58" s="12" t="s">
        <v>59</v>
      </c>
      <c r="C58" s="19">
        <f>C59+C64+C66</f>
        <v>3666500</v>
      </c>
      <c r="D58" s="19">
        <f>D59+D64+D66</f>
        <v>1529284.0299999998</v>
      </c>
      <c r="E58" s="19">
        <f t="shared" si="0"/>
        <v>-2137215.97</v>
      </c>
      <c r="F58" s="21">
        <f>+D58/C58*100</f>
        <v>41.70964216555297</v>
      </c>
    </row>
    <row r="59" spans="1:6" ht="18" customHeight="1">
      <c r="A59" s="13">
        <v>22010000</v>
      </c>
      <c r="B59" s="12" t="s">
        <v>25</v>
      </c>
      <c r="C59" s="19">
        <f>SUM(C60:C63)</f>
        <v>1399000</v>
      </c>
      <c r="D59" s="19">
        <f>SUM(D60:D63)</f>
        <v>950202.69</v>
      </c>
      <c r="E59" s="19">
        <f t="shared" si="0"/>
        <v>-448797.31000000006</v>
      </c>
      <c r="F59" s="21">
        <f>+D59/C59*100</f>
        <v>67.92013509649749</v>
      </c>
    </row>
    <row r="60" spans="1:6" ht="51" customHeight="1">
      <c r="A60" s="14">
        <v>22010200</v>
      </c>
      <c r="B60" s="33" t="s">
        <v>303</v>
      </c>
      <c r="C60" s="20">
        <v>0</v>
      </c>
      <c r="D60" s="20">
        <v>8105.2</v>
      </c>
      <c r="E60" s="20">
        <f>+D60-C60</f>
        <v>8105.2</v>
      </c>
      <c r="F60" s="22"/>
    </row>
    <row r="61" spans="1:6" ht="25.5" customHeight="1">
      <c r="A61" s="18">
        <v>22010300</v>
      </c>
      <c r="B61" s="17" t="s">
        <v>84</v>
      </c>
      <c r="C61" s="20">
        <v>17000</v>
      </c>
      <c r="D61" s="20">
        <v>3120</v>
      </c>
      <c r="E61" s="20">
        <f t="shared" si="0"/>
        <v>-13880</v>
      </c>
      <c r="F61" s="22">
        <f aca="true" t="shared" si="2" ref="F61:F95">+D61/C61*100</f>
        <v>18.352941176470587</v>
      </c>
    </row>
    <row r="62" spans="1:6" ht="15.75" customHeight="1">
      <c r="A62" s="14">
        <v>22012500</v>
      </c>
      <c r="B62" s="15" t="s">
        <v>26</v>
      </c>
      <c r="C62" s="20">
        <v>1200000</v>
      </c>
      <c r="D62" s="20">
        <v>863685.12</v>
      </c>
      <c r="E62" s="20">
        <f t="shared" si="0"/>
        <v>-336314.88</v>
      </c>
      <c r="F62" s="22">
        <f t="shared" si="2"/>
        <v>71.97376</v>
      </c>
    </row>
    <row r="63" spans="1:6" ht="25.5">
      <c r="A63" s="18">
        <v>22012600</v>
      </c>
      <c r="B63" s="17" t="s">
        <v>85</v>
      </c>
      <c r="C63" s="20">
        <v>182000</v>
      </c>
      <c r="D63" s="20">
        <v>75292.37</v>
      </c>
      <c r="E63" s="20">
        <f t="shared" si="0"/>
        <v>-106707.63</v>
      </c>
      <c r="F63" s="22">
        <f t="shared" si="2"/>
        <v>41.369434065934065</v>
      </c>
    </row>
    <row r="64" spans="1:6" ht="30" customHeight="1">
      <c r="A64" s="13">
        <v>22080000</v>
      </c>
      <c r="B64" s="12" t="s">
        <v>64</v>
      </c>
      <c r="C64" s="19">
        <f>C65</f>
        <v>2146800</v>
      </c>
      <c r="D64" s="19">
        <f>D65</f>
        <v>515201.61</v>
      </c>
      <c r="E64" s="19">
        <f t="shared" si="0"/>
        <v>-1631598.3900000001</v>
      </c>
      <c r="F64" s="21">
        <f t="shared" si="2"/>
        <v>23.99858440469536</v>
      </c>
    </row>
    <row r="65" spans="1:6" ht="38.25">
      <c r="A65" s="14">
        <v>22080400</v>
      </c>
      <c r="B65" s="15" t="s">
        <v>65</v>
      </c>
      <c r="C65" s="20">
        <v>2146800</v>
      </c>
      <c r="D65" s="20">
        <v>515201.61</v>
      </c>
      <c r="E65" s="20">
        <f t="shared" si="0"/>
        <v>-1631598.3900000001</v>
      </c>
      <c r="F65" s="22">
        <f t="shared" si="2"/>
        <v>23.99858440469536</v>
      </c>
    </row>
    <row r="66" spans="1:6" ht="15.75" customHeight="1">
      <c r="A66" s="13">
        <v>22090000</v>
      </c>
      <c r="B66" s="12" t="s">
        <v>27</v>
      </c>
      <c r="C66" s="19">
        <f>C67+C68</f>
        <v>120700</v>
      </c>
      <c r="D66" s="19">
        <f>D67+D68</f>
        <v>63879.729999999996</v>
      </c>
      <c r="E66" s="19">
        <f t="shared" si="0"/>
        <v>-56820.270000000004</v>
      </c>
      <c r="F66" s="21">
        <f t="shared" si="2"/>
        <v>52.92438276719138</v>
      </c>
    </row>
    <row r="67" spans="1:6" ht="38.25">
      <c r="A67" s="14">
        <v>22090100</v>
      </c>
      <c r="B67" s="15" t="s">
        <v>28</v>
      </c>
      <c r="C67" s="20">
        <v>110700</v>
      </c>
      <c r="D67" s="20">
        <v>59350.35</v>
      </c>
      <c r="E67" s="20">
        <f t="shared" si="0"/>
        <v>-51349.65</v>
      </c>
      <c r="F67" s="22">
        <f t="shared" si="2"/>
        <v>53.61368563685637</v>
      </c>
    </row>
    <row r="68" spans="1:6" ht="38.25">
      <c r="A68" s="14">
        <v>22090400</v>
      </c>
      <c r="B68" s="15" t="s">
        <v>60</v>
      </c>
      <c r="C68" s="20">
        <v>10000</v>
      </c>
      <c r="D68" s="20">
        <v>4529.38</v>
      </c>
      <c r="E68" s="20">
        <f t="shared" si="0"/>
        <v>-5470.62</v>
      </c>
      <c r="F68" s="22">
        <f t="shared" si="2"/>
        <v>45.2938</v>
      </c>
    </row>
    <row r="69" spans="1:6" ht="13.5" customHeight="1">
      <c r="A69" s="13">
        <v>24000000</v>
      </c>
      <c r="B69" s="12" t="s">
        <v>66</v>
      </c>
      <c r="C69" s="19">
        <f>C70</f>
        <v>0</v>
      </c>
      <c r="D69" s="19">
        <f>D70</f>
        <v>367575.63</v>
      </c>
      <c r="E69" s="19">
        <f t="shared" si="0"/>
        <v>367575.63</v>
      </c>
      <c r="F69" s="21">
        <v>0</v>
      </c>
    </row>
    <row r="70" spans="1:6" ht="12.75">
      <c r="A70" s="13">
        <v>24060000</v>
      </c>
      <c r="B70" s="12" t="s">
        <v>67</v>
      </c>
      <c r="C70" s="19">
        <f>C71</f>
        <v>0</v>
      </c>
      <c r="D70" s="19">
        <f>D71+D72</f>
        <v>367575.63</v>
      </c>
      <c r="E70" s="19">
        <f t="shared" si="0"/>
        <v>367575.63</v>
      </c>
      <c r="F70" s="21">
        <v>0</v>
      </c>
    </row>
    <row r="71" spans="1:6" ht="13.5" customHeight="1">
      <c r="A71" s="14">
        <v>24060300</v>
      </c>
      <c r="B71" s="15" t="s">
        <v>67</v>
      </c>
      <c r="C71" s="20">
        <v>0</v>
      </c>
      <c r="D71" s="20">
        <v>365013.38</v>
      </c>
      <c r="E71" s="20">
        <f t="shared" si="0"/>
        <v>365013.38</v>
      </c>
      <c r="F71" s="22">
        <v>0</v>
      </c>
    </row>
    <row r="72" spans="1:6" ht="114.75" customHeight="1">
      <c r="A72" s="14">
        <v>24062200</v>
      </c>
      <c r="B72" s="33" t="s">
        <v>97</v>
      </c>
      <c r="C72" s="20">
        <v>0</v>
      </c>
      <c r="D72" s="20">
        <v>2562.25</v>
      </c>
      <c r="E72" s="20">
        <f t="shared" si="0"/>
        <v>2562.25</v>
      </c>
      <c r="F72" s="22"/>
    </row>
    <row r="73" spans="1:6" ht="13.5" customHeight="1">
      <c r="A73" s="13">
        <v>30000000</v>
      </c>
      <c r="B73" s="34" t="s">
        <v>73</v>
      </c>
      <c r="C73" s="19">
        <f>C74</f>
        <v>0</v>
      </c>
      <c r="D73" s="19">
        <f>D74</f>
        <v>100</v>
      </c>
      <c r="E73" s="19">
        <f t="shared" si="0"/>
        <v>100</v>
      </c>
      <c r="F73" s="21"/>
    </row>
    <row r="74" spans="1:6" ht="13.5" customHeight="1">
      <c r="A74" s="13">
        <v>31000000</v>
      </c>
      <c r="B74" s="34" t="s">
        <v>305</v>
      </c>
      <c r="C74" s="19">
        <f>C75</f>
        <v>0</v>
      </c>
      <c r="D74" s="19">
        <f>D75</f>
        <v>100</v>
      </c>
      <c r="E74" s="19">
        <f t="shared" si="0"/>
        <v>100</v>
      </c>
      <c r="F74" s="21"/>
    </row>
    <row r="75" spans="1:6" ht="48.75" customHeight="1">
      <c r="A75" s="32">
        <v>31010200</v>
      </c>
      <c r="B75" s="33" t="s">
        <v>304</v>
      </c>
      <c r="C75" s="20">
        <v>0</v>
      </c>
      <c r="D75" s="20">
        <v>100</v>
      </c>
      <c r="E75" s="20">
        <f t="shared" si="0"/>
        <v>100</v>
      </c>
      <c r="F75" s="22"/>
    </row>
    <row r="76" spans="1:6" ht="21" customHeight="1">
      <c r="A76" s="118" t="s">
        <v>111</v>
      </c>
      <c r="B76" s="119"/>
      <c r="C76" s="84">
        <f>+C50+C13+C73</f>
        <v>220499500</v>
      </c>
      <c r="D76" s="84">
        <f>+D50+D13+D73</f>
        <v>115679164.15</v>
      </c>
      <c r="E76" s="84">
        <f aca="true" t="shared" si="3" ref="E76:E95">+D76-C76</f>
        <v>-104820335.85</v>
      </c>
      <c r="F76" s="85">
        <f t="shared" si="2"/>
        <v>52.46232492590687</v>
      </c>
    </row>
    <row r="77" spans="1:6" ht="21.75" customHeight="1">
      <c r="A77" s="86">
        <v>40000000</v>
      </c>
      <c r="B77" s="87" t="s">
        <v>31</v>
      </c>
      <c r="C77" s="84">
        <f>C78</f>
        <v>70025300</v>
      </c>
      <c r="D77" s="84">
        <f>D78</f>
        <v>41270900</v>
      </c>
      <c r="E77" s="84">
        <f t="shared" si="3"/>
        <v>-28754400</v>
      </c>
      <c r="F77" s="85">
        <f t="shared" si="2"/>
        <v>58.93712700980931</v>
      </c>
    </row>
    <row r="78" spans="1:6" ht="24" customHeight="1">
      <c r="A78" s="13">
        <v>41000000</v>
      </c>
      <c r="B78" s="12" t="s">
        <v>32</v>
      </c>
      <c r="C78" s="19">
        <f>+C79</f>
        <v>70025300</v>
      </c>
      <c r="D78" s="19">
        <f>+D79</f>
        <v>41270900</v>
      </c>
      <c r="E78" s="19">
        <f t="shared" si="3"/>
        <v>-28754400</v>
      </c>
      <c r="F78" s="21">
        <f t="shared" si="2"/>
        <v>58.93712700980931</v>
      </c>
    </row>
    <row r="79" spans="1:6" ht="21" customHeight="1">
      <c r="A79" s="13">
        <v>4103000</v>
      </c>
      <c r="B79" s="12" t="s">
        <v>101</v>
      </c>
      <c r="C79" s="19">
        <f>+C80+C81+C82</f>
        <v>70025300</v>
      </c>
      <c r="D79" s="19">
        <f>+D80+D81+D82</f>
        <v>41270900</v>
      </c>
      <c r="E79" s="20">
        <f aca="true" t="shared" si="4" ref="E79:E85">+D79-C79</f>
        <v>-28754400</v>
      </c>
      <c r="F79" s="22">
        <f aca="true" t="shared" si="5" ref="F79:F85">+D79/C79*100</f>
        <v>58.93712700980931</v>
      </c>
    </row>
    <row r="80" spans="1:6" ht="26.25" customHeight="1">
      <c r="A80" s="45">
        <v>41033900</v>
      </c>
      <c r="B80" s="43" t="s">
        <v>33</v>
      </c>
      <c r="C80" s="20">
        <v>38220900</v>
      </c>
      <c r="D80" s="20">
        <v>23544100</v>
      </c>
      <c r="E80" s="20">
        <f t="shared" si="4"/>
        <v>-14676800</v>
      </c>
      <c r="F80" s="22">
        <f t="shared" si="5"/>
        <v>61.6000669790612</v>
      </c>
    </row>
    <row r="81" spans="1:6" ht="27" customHeight="1">
      <c r="A81" s="45">
        <v>41034200</v>
      </c>
      <c r="B81" s="43" t="s">
        <v>34</v>
      </c>
      <c r="C81" s="20">
        <v>28463200</v>
      </c>
      <c r="D81" s="20">
        <v>16613200</v>
      </c>
      <c r="E81" s="20">
        <f t="shared" si="4"/>
        <v>-11850000</v>
      </c>
      <c r="F81" s="22">
        <f t="shared" si="5"/>
        <v>58.3672953146519</v>
      </c>
    </row>
    <row r="82" spans="1:6" ht="54" customHeight="1">
      <c r="A82" s="45">
        <v>41035100</v>
      </c>
      <c r="B82" s="43" t="s">
        <v>100</v>
      </c>
      <c r="C82" s="20">
        <v>3341200</v>
      </c>
      <c r="D82" s="20">
        <v>1113600</v>
      </c>
      <c r="E82" s="20">
        <f t="shared" si="4"/>
        <v>-2227600</v>
      </c>
      <c r="F82" s="22">
        <f t="shared" si="5"/>
        <v>33.32934275110739</v>
      </c>
    </row>
    <row r="83" spans="1:6" ht="30.75" customHeight="1">
      <c r="A83" s="45"/>
      <c r="B83" s="44" t="s">
        <v>77</v>
      </c>
      <c r="C83" s="19">
        <f>C76+C79</f>
        <v>290524800</v>
      </c>
      <c r="D83" s="19">
        <f>D76+D79</f>
        <v>156950064.15</v>
      </c>
      <c r="E83" s="19">
        <f>+D83-C83</f>
        <v>-133574735.85</v>
      </c>
      <c r="F83" s="21">
        <f>+D83/C83*100</f>
        <v>54.02294886701583</v>
      </c>
    </row>
    <row r="84" spans="1:6" ht="27.75" customHeight="1">
      <c r="A84" s="13">
        <v>41040000</v>
      </c>
      <c r="B84" s="44" t="s">
        <v>99</v>
      </c>
      <c r="C84" s="19">
        <f>C85</f>
        <v>971571</v>
      </c>
      <c r="D84" s="19">
        <f>D85</f>
        <v>353137</v>
      </c>
      <c r="E84" s="19">
        <f t="shared" si="4"/>
        <v>-618434</v>
      </c>
      <c r="F84" s="21">
        <f t="shared" si="5"/>
        <v>36.347009122338974</v>
      </c>
    </row>
    <row r="85" spans="1:6" ht="53.25" customHeight="1">
      <c r="A85" s="14">
        <v>41040200</v>
      </c>
      <c r="B85" s="43" t="s">
        <v>98</v>
      </c>
      <c r="C85" s="20">
        <v>971571</v>
      </c>
      <c r="D85" s="20">
        <v>353137</v>
      </c>
      <c r="E85" s="20">
        <f t="shared" si="4"/>
        <v>-618434</v>
      </c>
      <c r="F85" s="22">
        <f t="shared" si="5"/>
        <v>36.347009122338974</v>
      </c>
    </row>
    <row r="86" spans="1:6" ht="27" customHeight="1">
      <c r="A86" s="13">
        <v>41050000</v>
      </c>
      <c r="B86" s="44" t="s">
        <v>109</v>
      </c>
      <c r="C86" s="19">
        <f>SUM(C87:C94)</f>
        <v>62829006</v>
      </c>
      <c r="D86" s="19">
        <f>SUM(D87:D94)</f>
        <v>28964831.139999997</v>
      </c>
      <c r="E86" s="19">
        <f t="shared" si="3"/>
        <v>-33864174.86</v>
      </c>
      <c r="F86" s="21">
        <f t="shared" si="2"/>
        <v>46.1010494738688</v>
      </c>
    </row>
    <row r="87" spans="1:6" ht="96.75" customHeight="1">
      <c r="A87" s="32">
        <v>41050100</v>
      </c>
      <c r="B87" s="33" t="s">
        <v>102</v>
      </c>
      <c r="C87" s="20">
        <v>10853100</v>
      </c>
      <c r="D87" s="20">
        <v>7232411.35</v>
      </c>
      <c r="E87" s="20">
        <f t="shared" si="3"/>
        <v>-3620688.6500000004</v>
      </c>
      <c r="F87" s="22">
        <f t="shared" si="2"/>
        <v>66.63912937317448</v>
      </c>
    </row>
    <row r="88" spans="1:6" ht="58.5" customHeight="1">
      <c r="A88" s="32">
        <v>41050200</v>
      </c>
      <c r="B88" s="43" t="s">
        <v>103</v>
      </c>
      <c r="C88" s="20">
        <v>234000</v>
      </c>
      <c r="D88" s="20">
        <v>188360.08</v>
      </c>
      <c r="E88" s="20">
        <f t="shared" si="3"/>
        <v>-45639.92000000001</v>
      </c>
      <c r="F88" s="22">
        <f t="shared" si="2"/>
        <v>80.49576068376068</v>
      </c>
    </row>
    <row r="89" spans="1:6" ht="159" customHeight="1">
      <c r="A89" s="32">
        <v>41050300</v>
      </c>
      <c r="B89" s="33" t="s">
        <v>104</v>
      </c>
      <c r="C89" s="20">
        <v>50235400</v>
      </c>
      <c r="D89" s="20">
        <v>20763225.31</v>
      </c>
      <c r="E89" s="20">
        <f t="shared" si="3"/>
        <v>-29472174.69</v>
      </c>
      <c r="F89" s="22">
        <f t="shared" si="2"/>
        <v>41.33186022207447</v>
      </c>
    </row>
    <row r="90" spans="1:6" ht="134.25" customHeight="1">
      <c r="A90" s="32">
        <v>41050700</v>
      </c>
      <c r="B90" s="33" t="s">
        <v>105</v>
      </c>
      <c r="C90" s="20">
        <v>397600</v>
      </c>
      <c r="D90" s="20">
        <v>171038.4</v>
      </c>
      <c r="E90" s="20">
        <f t="shared" si="3"/>
        <v>-226561.6</v>
      </c>
      <c r="F90" s="22">
        <f t="shared" si="2"/>
        <v>43.01770623742455</v>
      </c>
    </row>
    <row r="91" spans="1:6" ht="40.5" customHeight="1">
      <c r="A91" s="32">
        <v>41051200</v>
      </c>
      <c r="B91" s="33" t="s">
        <v>306</v>
      </c>
      <c r="C91" s="20">
        <v>260100</v>
      </c>
      <c r="D91" s="20">
        <v>192992</v>
      </c>
      <c r="E91" s="20">
        <f t="shared" si="3"/>
        <v>-67108</v>
      </c>
      <c r="F91" s="22">
        <f t="shared" si="2"/>
        <v>74.19915417147251</v>
      </c>
    </row>
    <row r="92" spans="1:6" ht="43.5" customHeight="1">
      <c r="A92" s="45">
        <v>41051500</v>
      </c>
      <c r="B92" s="33" t="s">
        <v>106</v>
      </c>
      <c r="C92" s="20">
        <v>443100</v>
      </c>
      <c r="D92" s="20">
        <v>221400</v>
      </c>
      <c r="E92" s="20">
        <f t="shared" si="3"/>
        <v>-221700</v>
      </c>
      <c r="F92" s="22">
        <f t="shared" si="2"/>
        <v>49.966147596479345</v>
      </c>
    </row>
    <row r="93" spans="1:6" ht="42.75" customHeight="1">
      <c r="A93" s="32">
        <v>41052000</v>
      </c>
      <c r="B93" s="33" t="s">
        <v>107</v>
      </c>
      <c r="C93" s="20">
        <v>269500</v>
      </c>
      <c r="D93" s="20">
        <v>127300</v>
      </c>
      <c r="E93" s="20">
        <f t="shared" si="3"/>
        <v>-142200</v>
      </c>
      <c r="F93" s="22">
        <f t="shared" si="2"/>
        <v>47.23562152133581</v>
      </c>
    </row>
    <row r="94" spans="1:6" ht="24" customHeight="1">
      <c r="A94" s="32">
        <v>41053900</v>
      </c>
      <c r="B94" s="33" t="s">
        <v>108</v>
      </c>
      <c r="C94" s="20">
        <v>136206</v>
      </c>
      <c r="D94" s="20">
        <v>68104</v>
      </c>
      <c r="E94" s="20">
        <f t="shared" si="3"/>
        <v>-68102</v>
      </c>
      <c r="F94" s="22">
        <f>+D94/C94*100</f>
        <v>50.00073418204778</v>
      </c>
    </row>
    <row r="95" spans="1:6" ht="24" customHeight="1">
      <c r="A95" s="83"/>
      <c r="B95" s="87" t="s">
        <v>112</v>
      </c>
      <c r="C95" s="84">
        <f>C76+C77+C84+C86</f>
        <v>354325377</v>
      </c>
      <c r="D95" s="84">
        <f>D76+D77+D84+D86</f>
        <v>186268032.29</v>
      </c>
      <c r="E95" s="84">
        <f t="shared" si="3"/>
        <v>-168057344.71</v>
      </c>
      <c r="F95" s="85">
        <f t="shared" si="2"/>
        <v>52.56976902616828</v>
      </c>
    </row>
    <row r="96" spans="1:6" ht="16.5" customHeight="1">
      <c r="A96" s="126" t="s">
        <v>113</v>
      </c>
      <c r="B96" s="126"/>
      <c r="C96" s="46"/>
      <c r="D96" s="47"/>
      <c r="E96" s="47"/>
      <c r="F96" s="48"/>
    </row>
    <row r="97" spans="1:6" ht="16.5" customHeight="1">
      <c r="A97" s="127" t="s">
        <v>276</v>
      </c>
      <c r="B97" s="128" t="s">
        <v>277</v>
      </c>
      <c r="C97" s="130" t="s">
        <v>299</v>
      </c>
      <c r="D97" s="130" t="s">
        <v>302</v>
      </c>
      <c r="E97" s="124" t="s">
        <v>40</v>
      </c>
      <c r="F97" s="124" t="s">
        <v>41</v>
      </c>
    </row>
    <row r="98" spans="1:6" ht="52.5" customHeight="1">
      <c r="A98" s="127"/>
      <c r="B98" s="129"/>
      <c r="C98" s="130"/>
      <c r="D98" s="130"/>
      <c r="E98" s="124"/>
      <c r="F98" s="124"/>
    </row>
    <row r="99" spans="1:6" ht="21" customHeight="1">
      <c r="A99" s="51" t="s">
        <v>115</v>
      </c>
      <c r="B99" s="52" t="s">
        <v>116</v>
      </c>
      <c r="C99" s="53"/>
      <c r="D99" s="53"/>
      <c r="E99" s="53"/>
      <c r="F99" s="53"/>
    </row>
    <row r="100" spans="1:6" ht="51">
      <c r="A100" s="54" t="s">
        <v>117</v>
      </c>
      <c r="B100" s="43" t="s">
        <v>118</v>
      </c>
      <c r="C100" s="55">
        <v>21848951</v>
      </c>
      <c r="D100" s="55">
        <v>11563299.71</v>
      </c>
      <c r="E100" s="55">
        <f aca="true" t="shared" si="6" ref="E100:E125">D100-C100</f>
        <v>-10285651.29</v>
      </c>
      <c r="F100" s="56">
        <f aca="true" t="shared" si="7" ref="F100:F125">SUM(D100/C100*100)</f>
        <v>52.923820965134674</v>
      </c>
    </row>
    <row r="101" spans="1:6" ht="18.75" customHeight="1">
      <c r="A101" s="54" t="s">
        <v>119</v>
      </c>
      <c r="B101" s="43" t="s">
        <v>120</v>
      </c>
      <c r="C101" s="55">
        <v>502200</v>
      </c>
      <c r="D101" s="55">
        <v>161718.46</v>
      </c>
      <c r="E101" s="55">
        <f t="shared" si="6"/>
        <v>-340481.54000000004</v>
      </c>
      <c r="F101" s="56">
        <f t="shared" si="7"/>
        <v>32.20200318598168</v>
      </c>
    </row>
    <row r="102" spans="1:6" ht="18" customHeight="1">
      <c r="A102" s="54" t="s">
        <v>121</v>
      </c>
      <c r="B102" s="43" t="s">
        <v>122</v>
      </c>
      <c r="C102" s="55">
        <v>42711391</v>
      </c>
      <c r="D102" s="55">
        <v>25066315.93</v>
      </c>
      <c r="E102" s="55">
        <f t="shared" si="6"/>
        <v>-17645075.07</v>
      </c>
      <c r="F102" s="56">
        <f t="shared" si="7"/>
        <v>58.68765999683785</v>
      </c>
    </row>
    <row r="103" spans="1:6" ht="34.5" customHeight="1">
      <c r="A103" s="54" t="s">
        <v>123</v>
      </c>
      <c r="B103" s="43" t="s">
        <v>124</v>
      </c>
      <c r="C103" s="55">
        <v>5067925</v>
      </c>
      <c r="D103" s="55">
        <v>4641979.83</v>
      </c>
      <c r="E103" s="55">
        <f t="shared" si="6"/>
        <v>-425945.1699999999</v>
      </c>
      <c r="F103" s="56">
        <f t="shared" si="7"/>
        <v>91.59527479195134</v>
      </c>
    </row>
    <row r="104" spans="1:6" ht="25.5">
      <c r="A104" s="54" t="s">
        <v>125</v>
      </c>
      <c r="B104" s="43" t="s">
        <v>126</v>
      </c>
      <c r="C104" s="55">
        <v>608187.36</v>
      </c>
      <c r="D104" s="55">
        <v>375274.59</v>
      </c>
      <c r="E104" s="55">
        <f t="shared" si="6"/>
        <v>-232912.76999999996</v>
      </c>
      <c r="F104" s="56">
        <f t="shared" si="7"/>
        <v>61.70377990098315</v>
      </c>
    </row>
    <row r="105" spans="1:6" ht="25.5">
      <c r="A105" s="54" t="s">
        <v>127</v>
      </c>
      <c r="B105" s="43" t="s">
        <v>128</v>
      </c>
      <c r="C105" s="55">
        <v>269500</v>
      </c>
      <c r="D105" s="55">
        <v>123733.56</v>
      </c>
      <c r="E105" s="55">
        <f t="shared" si="6"/>
        <v>-145766.44</v>
      </c>
      <c r="F105" s="56">
        <f t="shared" si="7"/>
        <v>45.91226716141002</v>
      </c>
    </row>
    <row r="106" spans="1:6" ht="25.5">
      <c r="A106" s="54" t="s">
        <v>129</v>
      </c>
      <c r="B106" s="43" t="s">
        <v>130</v>
      </c>
      <c r="C106" s="55">
        <v>40000</v>
      </c>
      <c r="D106" s="55">
        <v>15000</v>
      </c>
      <c r="E106" s="55">
        <f t="shared" si="6"/>
        <v>-25000</v>
      </c>
      <c r="F106" s="56">
        <f t="shared" si="7"/>
        <v>37.5</v>
      </c>
    </row>
    <row r="107" spans="1:6" ht="12.75">
      <c r="A107" s="54" t="s">
        <v>131</v>
      </c>
      <c r="B107" s="43" t="s">
        <v>132</v>
      </c>
      <c r="C107" s="55">
        <v>94200</v>
      </c>
      <c r="D107" s="55">
        <v>51014</v>
      </c>
      <c r="E107" s="55">
        <f t="shared" si="6"/>
        <v>-43186</v>
      </c>
      <c r="F107" s="56">
        <f t="shared" si="7"/>
        <v>54.15498938428874</v>
      </c>
    </row>
    <row r="108" spans="1:6" ht="51">
      <c r="A108" s="54" t="s">
        <v>133</v>
      </c>
      <c r="B108" s="43" t="s">
        <v>134</v>
      </c>
      <c r="C108" s="55">
        <v>236900</v>
      </c>
      <c r="D108" s="55">
        <v>182319</v>
      </c>
      <c r="E108" s="55">
        <f t="shared" si="6"/>
        <v>-54581</v>
      </c>
      <c r="F108" s="56">
        <f t="shared" si="7"/>
        <v>76.96032081046855</v>
      </c>
    </row>
    <row r="109" spans="1:6" ht="25.5">
      <c r="A109" s="54" t="s">
        <v>135</v>
      </c>
      <c r="B109" s="43" t="s">
        <v>136</v>
      </c>
      <c r="C109" s="55">
        <v>562857</v>
      </c>
      <c r="D109" s="55">
        <v>265260.79</v>
      </c>
      <c r="E109" s="55">
        <f t="shared" si="6"/>
        <v>-297596.21</v>
      </c>
      <c r="F109" s="56">
        <f t="shared" si="7"/>
        <v>47.127563484153164</v>
      </c>
    </row>
    <row r="110" spans="1:6" ht="25.5">
      <c r="A110" s="54" t="s">
        <v>137</v>
      </c>
      <c r="B110" s="43" t="s">
        <v>138</v>
      </c>
      <c r="C110" s="55">
        <v>537600</v>
      </c>
      <c r="D110" s="55">
        <v>357600.47</v>
      </c>
      <c r="E110" s="55">
        <f t="shared" si="6"/>
        <v>-179999.53000000003</v>
      </c>
      <c r="F110" s="56">
        <f t="shared" si="7"/>
        <v>66.51794456845238</v>
      </c>
    </row>
    <row r="111" spans="1:6" ht="25.5">
      <c r="A111" s="54" t="s">
        <v>139</v>
      </c>
      <c r="B111" s="43" t="s">
        <v>140</v>
      </c>
      <c r="C111" s="55">
        <v>113000</v>
      </c>
      <c r="D111" s="55">
        <v>48774.68</v>
      </c>
      <c r="E111" s="55">
        <f t="shared" si="6"/>
        <v>-64225.32</v>
      </c>
      <c r="F111" s="56">
        <f t="shared" si="7"/>
        <v>43.163433628318586</v>
      </c>
    </row>
    <row r="112" spans="1:6" ht="16.5" customHeight="1">
      <c r="A112" s="54" t="s">
        <v>141</v>
      </c>
      <c r="B112" s="43" t="s">
        <v>142</v>
      </c>
      <c r="C112" s="55">
        <v>195968.82</v>
      </c>
      <c r="D112" s="55">
        <v>195000</v>
      </c>
      <c r="E112" s="55">
        <f t="shared" si="6"/>
        <v>-968.820000000007</v>
      </c>
      <c r="F112" s="56">
        <f t="shared" si="7"/>
        <v>99.50562543571982</v>
      </c>
    </row>
    <row r="113" spans="1:6" ht="16.5" customHeight="1">
      <c r="A113" s="54">
        <v>216014</v>
      </c>
      <c r="B113" s="43" t="s">
        <v>309</v>
      </c>
      <c r="C113" s="55">
        <v>1928.4</v>
      </c>
      <c r="D113" s="55">
        <v>0</v>
      </c>
      <c r="E113" s="55">
        <f t="shared" si="6"/>
        <v>-1928.4</v>
      </c>
      <c r="F113" s="56">
        <f t="shared" si="7"/>
        <v>0</v>
      </c>
    </row>
    <row r="114" spans="1:6" ht="12.75">
      <c r="A114" s="54" t="s">
        <v>143</v>
      </c>
      <c r="B114" s="43" t="s">
        <v>144</v>
      </c>
      <c r="C114" s="55">
        <v>16711113.31</v>
      </c>
      <c r="D114" s="55">
        <v>7618754.34</v>
      </c>
      <c r="E114" s="55">
        <f t="shared" si="6"/>
        <v>-9092358.97</v>
      </c>
      <c r="F114" s="56">
        <f t="shared" si="7"/>
        <v>45.590944173904354</v>
      </c>
    </row>
    <row r="115" spans="1:6" ht="63.75">
      <c r="A115" s="54" t="s">
        <v>145</v>
      </c>
      <c r="B115" s="43" t="s">
        <v>146</v>
      </c>
      <c r="C115" s="55">
        <v>150000</v>
      </c>
      <c r="D115" s="55">
        <v>150000</v>
      </c>
      <c r="E115" s="55">
        <f t="shared" si="6"/>
        <v>0</v>
      </c>
      <c r="F115" s="56">
        <f t="shared" si="7"/>
        <v>100</v>
      </c>
    </row>
    <row r="116" spans="1:6" ht="18" customHeight="1">
      <c r="A116" s="54" t="s">
        <v>147</v>
      </c>
      <c r="B116" s="43" t="s">
        <v>148</v>
      </c>
      <c r="C116" s="55">
        <v>350000</v>
      </c>
      <c r="D116" s="55">
        <v>151000</v>
      </c>
      <c r="E116" s="55">
        <f t="shared" si="6"/>
        <v>-199000</v>
      </c>
      <c r="F116" s="56">
        <f t="shared" si="7"/>
        <v>43.142857142857146</v>
      </c>
    </row>
    <row r="117" spans="1:6" ht="17.25" customHeight="1">
      <c r="A117" s="54" t="s">
        <v>149</v>
      </c>
      <c r="B117" s="43" t="s">
        <v>150</v>
      </c>
      <c r="C117" s="55">
        <v>1427263</v>
      </c>
      <c r="D117" s="55">
        <v>669853.73</v>
      </c>
      <c r="E117" s="55">
        <f t="shared" si="6"/>
        <v>-757409.27</v>
      </c>
      <c r="F117" s="56">
        <f t="shared" si="7"/>
        <v>46.93274680279668</v>
      </c>
    </row>
    <row r="118" spans="1:6" ht="25.5">
      <c r="A118" s="54" t="s">
        <v>151</v>
      </c>
      <c r="B118" s="43" t="s">
        <v>152</v>
      </c>
      <c r="C118" s="55">
        <v>11149095</v>
      </c>
      <c r="D118" s="55">
        <v>1141812.41</v>
      </c>
      <c r="E118" s="55">
        <f t="shared" si="6"/>
        <v>-10007282.59</v>
      </c>
      <c r="F118" s="56">
        <f t="shared" si="7"/>
        <v>10.241301289476858</v>
      </c>
    </row>
    <row r="119" spans="1:6" ht="25.5">
      <c r="A119" s="54" t="s">
        <v>153</v>
      </c>
      <c r="B119" s="43" t="s">
        <v>154</v>
      </c>
      <c r="C119" s="55">
        <v>12500</v>
      </c>
      <c r="D119" s="55">
        <v>0</v>
      </c>
      <c r="E119" s="55">
        <f t="shared" si="6"/>
        <v>-12500</v>
      </c>
      <c r="F119" s="56">
        <f t="shared" si="7"/>
        <v>0</v>
      </c>
    </row>
    <row r="120" spans="1:6" ht="25.5">
      <c r="A120" s="54" t="s">
        <v>155</v>
      </c>
      <c r="B120" s="43" t="s">
        <v>156</v>
      </c>
      <c r="C120" s="55">
        <v>18550</v>
      </c>
      <c r="D120" s="55">
        <v>18503</v>
      </c>
      <c r="E120" s="55">
        <f t="shared" si="6"/>
        <v>-47</v>
      </c>
      <c r="F120" s="56">
        <f t="shared" si="7"/>
        <v>99.7466307277628</v>
      </c>
    </row>
    <row r="121" spans="1:6" ht="12.75">
      <c r="A121" s="54" t="s">
        <v>157</v>
      </c>
      <c r="B121" s="43" t="s">
        <v>158</v>
      </c>
      <c r="C121" s="55">
        <v>655467</v>
      </c>
      <c r="D121" s="55">
        <v>244066.24</v>
      </c>
      <c r="E121" s="55">
        <f t="shared" si="6"/>
        <v>-411400.76</v>
      </c>
      <c r="F121" s="56">
        <f t="shared" si="7"/>
        <v>37.23547333427922</v>
      </c>
    </row>
    <row r="122" spans="1:6" ht="25.5">
      <c r="A122" s="54" t="s">
        <v>159</v>
      </c>
      <c r="B122" s="43" t="s">
        <v>160</v>
      </c>
      <c r="C122" s="55">
        <v>86200</v>
      </c>
      <c r="D122" s="55">
        <v>0</v>
      </c>
      <c r="E122" s="55">
        <f t="shared" si="6"/>
        <v>-86200</v>
      </c>
      <c r="F122" s="56">
        <f t="shared" si="7"/>
        <v>0</v>
      </c>
    </row>
    <row r="123" spans="1:6" ht="12.75">
      <c r="A123" s="54" t="s">
        <v>161</v>
      </c>
      <c r="B123" s="43" t="s">
        <v>162</v>
      </c>
      <c r="C123" s="55">
        <v>350000</v>
      </c>
      <c r="D123" s="55">
        <v>233463.46</v>
      </c>
      <c r="E123" s="55">
        <f t="shared" si="6"/>
        <v>-116536.54000000001</v>
      </c>
      <c r="F123" s="56">
        <f t="shared" si="7"/>
        <v>66.70384571428572</v>
      </c>
    </row>
    <row r="124" spans="1:6" ht="38.25">
      <c r="A124" s="54" t="s">
        <v>163</v>
      </c>
      <c r="B124" s="43" t="s">
        <v>164</v>
      </c>
      <c r="C124" s="55">
        <v>505000</v>
      </c>
      <c r="D124" s="55">
        <v>505000</v>
      </c>
      <c r="E124" s="55">
        <f t="shared" si="6"/>
        <v>0</v>
      </c>
      <c r="F124" s="56">
        <f t="shared" si="7"/>
        <v>100</v>
      </c>
    </row>
    <row r="125" spans="1:6" ht="13.5">
      <c r="A125" s="57"/>
      <c r="B125" s="58" t="s">
        <v>165</v>
      </c>
      <c r="C125" s="59">
        <f>SUM(C100:C124)</f>
        <v>104205796.89</v>
      </c>
      <c r="D125" s="59">
        <f>SUM(D100:D124)</f>
        <v>53779744.199999996</v>
      </c>
      <c r="E125" s="60">
        <f t="shared" si="6"/>
        <v>-50426052.690000005</v>
      </c>
      <c r="F125" s="61">
        <f t="shared" si="7"/>
        <v>51.609167440819135</v>
      </c>
    </row>
    <row r="126" spans="1:6" ht="25.5">
      <c r="A126" s="51" t="s">
        <v>166</v>
      </c>
      <c r="B126" s="62" t="s">
        <v>167</v>
      </c>
      <c r="C126" s="63"/>
      <c r="D126" s="63"/>
      <c r="E126" s="63"/>
      <c r="F126" s="64"/>
    </row>
    <row r="127" spans="1:6" ht="35.25" customHeight="1">
      <c r="A127" s="54" t="s">
        <v>168</v>
      </c>
      <c r="B127" s="43" t="s">
        <v>169</v>
      </c>
      <c r="C127" s="65">
        <v>1427544</v>
      </c>
      <c r="D127" s="55">
        <v>749984.77</v>
      </c>
      <c r="E127" s="55">
        <f aca="true" t="shared" si="8" ref="E127:E135">D127-C127</f>
        <v>-677559.23</v>
      </c>
      <c r="F127" s="56">
        <f aca="true" t="shared" si="9" ref="F127:F135">SUM(D127/C127*100)</f>
        <v>52.53671830780697</v>
      </c>
    </row>
    <row r="128" spans="1:6" ht="12.75">
      <c r="A128" s="54" t="s">
        <v>170</v>
      </c>
      <c r="B128" s="43" t="s">
        <v>171</v>
      </c>
      <c r="C128" s="65">
        <v>46876489.89</v>
      </c>
      <c r="D128" s="55">
        <v>23981252.94</v>
      </c>
      <c r="E128" s="55">
        <f t="shared" si="8"/>
        <v>-22895236.95</v>
      </c>
      <c r="F128" s="56">
        <f t="shared" si="9"/>
        <v>51.15838023767184</v>
      </c>
    </row>
    <row r="129" spans="1:6" ht="51">
      <c r="A129" s="54" t="s">
        <v>172</v>
      </c>
      <c r="B129" s="43" t="s">
        <v>173</v>
      </c>
      <c r="C129" s="65">
        <v>59193625.11</v>
      </c>
      <c r="D129" s="55">
        <v>36109484.9</v>
      </c>
      <c r="E129" s="55">
        <f t="shared" si="8"/>
        <v>-23084140.21</v>
      </c>
      <c r="F129" s="56">
        <f t="shared" si="9"/>
        <v>61.002320491264804</v>
      </c>
    </row>
    <row r="130" spans="1:6" ht="51">
      <c r="A130" s="115" t="s">
        <v>313</v>
      </c>
      <c r="B130" s="43" t="s">
        <v>310</v>
      </c>
      <c r="C130" s="65">
        <v>10860</v>
      </c>
      <c r="D130" s="55">
        <v>7240</v>
      </c>
      <c r="E130" s="55">
        <f t="shared" si="8"/>
        <v>-3620</v>
      </c>
      <c r="F130" s="56">
        <f t="shared" si="9"/>
        <v>66.66666666666666</v>
      </c>
    </row>
    <row r="131" spans="1:6" ht="27" customHeight="1">
      <c r="A131" s="54" t="s">
        <v>174</v>
      </c>
      <c r="B131" s="43" t="s">
        <v>175</v>
      </c>
      <c r="C131" s="65">
        <v>5255893.27</v>
      </c>
      <c r="D131" s="55">
        <v>2809048.56</v>
      </c>
      <c r="E131" s="55">
        <f t="shared" si="8"/>
        <v>-2446844.7099999995</v>
      </c>
      <c r="F131" s="56">
        <f t="shared" si="9"/>
        <v>53.445692591090236</v>
      </c>
    </row>
    <row r="132" spans="1:6" ht="18" customHeight="1">
      <c r="A132" s="54" t="s">
        <v>176</v>
      </c>
      <c r="B132" s="43" t="s">
        <v>177</v>
      </c>
      <c r="C132" s="65">
        <v>1671441</v>
      </c>
      <c r="D132" s="55">
        <v>966957.41</v>
      </c>
      <c r="E132" s="55">
        <f t="shared" si="8"/>
        <v>-704483.59</v>
      </c>
      <c r="F132" s="56">
        <f t="shared" si="9"/>
        <v>57.85172255556732</v>
      </c>
    </row>
    <row r="133" spans="1:6" ht="17.25" customHeight="1">
      <c r="A133" s="54" t="s">
        <v>178</v>
      </c>
      <c r="B133" s="43" t="s">
        <v>179</v>
      </c>
      <c r="C133" s="65">
        <v>2122907</v>
      </c>
      <c r="D133" s="55">
        <v>992281.75</v>
      </c>
      <c r="E133" s="55">
        <f t="shared" si="8"/>
        <v>-1130625.25</v>
      </c>
      <c r="F133" s="56">
        <f t="shared" si="9"/>
        <v>46.74164953999398</v>
      </c>
    </row>
    <row r="134" spans="1:6" ht="51" customHeight="1">
      <c r="A134" s="54" t="s">
        <v>180</v>
      </c>
      <c r="B134" s="43" t="s">
        <v>134</v>
      </c>
      <c r="C134" s="65">
        <v>805785</v>
      </c>
      <c r="D134" s="55">
        <v>479117.83</v>
      </c>
      <c r="E134" s="55">
        <f t="shared" si="8"/>
        <v>-326667.17</v>
      </c>
      <c r="F134" s="56">
        <f t="shared" si="9"/>
        <v>59.45976035791185</v>
      </c>
    </row>
    <row r="135" spans="1:6" ht="13.5">
      <c r="A135" s="57"/>
      <c r="B135" s="58" t="s">
        <v>165</v>
      </c>
      <c r="C135" s="59">
        <f>SUM(C127:C134)</f>
        <v>117364545.27</v>
      </c>
      <c r="D135" s="60">
        <f>SUM(D127:D134)</f>
        <v>66095368.16</v>
      </c>
      <c r="E135" s="60">
        <f t="shared" si="8"/>
        <v>-51269177.11</v>
      </c>
      <c r="F135" s="61">
        <f t="shared" si="9"/>
        <v>56.31629893674107</v>
      </c>
    </row>
    <row r="136" spans="1:6" ht="25.5">
      <c r="A136" s="51" t="s">
        <v>182</v>
      </c>
      <c r="B136" s="62" t="s">
        <v>183</v>
      </c>
      <c r="C136" s="53"/>
      <c r="D136" s="53"/>
      <c r="E136" s="53"/>
      <c r="F136" s="66"/>
    </row>
    <row r="137" spans="1:6" ht="33" customHeight="1">
      <c r="A137" s="54" t="s">
        <v>184</v>
      </c>
      <c r="B137" s="43" t="s">
        <v>169</v>
      </c>
      <c r="C137" s="67">
        <v>8543660</v>
      </c>
      <c r="D137" s="55">
        <v>5064315.97</v>
      </c>
      <c r="E137" s="55">
        <f aca="true" t="shared" si="10" ref="E137:E169">D137-C137</f>
        <v>-3479344.0300000003</v>
      </c>
      <c r="F137" s="56">
        <f aca="true" t="shared" si="11" ref="F137:F169">SUM(D137/C137*100)</f>
        <v>59.27571989053872</v>
      </c>
    </row>
    <row r="138" spans="1:6" ht="25.5">
      <c r="A138" s="54" t="s">
        <v>185</v>
      </c>
      <c r="B138" s="43" t="s">
        <v>186</v>
      </c>
      <c r="C138" s="67">
        <v>4250400</v>
      </c>
      <c r="D138" s="55">
        <v>2146840.26</v>
      </c>
      <c r="E138" s="55">
        <f t="shared" si="10"/>
        <v>-2103559.74</v>
      </c>
      <c r="F138" s="56">
        <f t="shared" si="11"/>
        <v>50.50913466967815</v>
      </c>
    </row>
    <row r="139" spans="1:6" ht="25.5">
      <c r="A139" s="54" t="s">
        <v>187</v>
      </c>
      <c r="B139" s="43" t="s">
        <v>188</v>
      </c>
      <c r="C139" s="67">
        <v>6602700</v>
      </c>
      <c r="D139" s="55">
        <v>4836516.27</v>
      </c>
      <c r="E139" s="55">
        <f t="shared" si="10"/>
        <v>-1766183.7300000004</v>
      </c>
      <c r="F139" s="56">
        <f t="shared" si="11"/>
        <v>73.25058339770094</v>
      </c>
    </row>
    <row r="140" spans="1:6" ht="38.25">
      <c r="A140" s="54" t="s">
        <v>189</v>
      </c>
      <c r="B140" s="43" t="s">
        <v>190</v>
      </c>
      <c r="C140" s="67">
        <v>65000</v>
      </c>
      <c r="D140" s="55">
        <v>24713.44</v>
      </c>
      <c r="E140" s="55">
        <f t="shared" si="10"/>
        <v>-40286.56</v>
      </c>
      <c r="F140" s="56">
        <f t="shared" si="11"/>
        <v>38.02067692307693</v>
      </c>
    </row>
    <row r="141" spans="1:6" ht="38.25">
      <c r="A141" s="54" t="s">
        <v>191</v>
      </c>
      <c r="B141" s="43" t="s">
        <v>192</v>
      </c>
      <c r="C141" s="67">
        <v>169000</v>
      </c>
      <c r="D141" s="55">
        <v>163646.64</v>
      </c>
      <c r="E141" s="55">
        <f t="shared" si="10"/>
        <v>-5353.359999999986</v>
      </c>
      <c r="F141" s="56">
        <f t="shared" si="11"/>
        <v>96.83233136094675</v>
      </c>
    </row>
    <row r="142" spans="1:6" ht="25.5">
      <c r="A142" s="54" t="s">
        <v>193</v>
      </c>
      <c r="B142" s="43" t="s">
        <v>194</v>
      </c>
      <c r="C142" s="67">
        <v>39384</v>
      </c>
      <c r="D142" s="55">
        <v>2458.44</v>
      </c>
      <c r="E142" s="55">
        <f t="shared" si="10"/>
        <v>-36925.56</v>
      </c>
      <c r="F142" s="56">
        <f t="shared" si="11"/>
        <v>6.242230347349177</v>
      </c>
    </row>
    <row r="143" spans="1:6" ht="25.5">
      <c r="A143" s="54" t="s">
        <v>195</v>
      </c>
      <c r="B143" s="43" t="s">
        <v>196</v>
      </c>
      <c r="C143" s="67">
        <v>153900</v>
      </c>
      <c r="D143" s="55">
        <v>48475.17</v>
      </c>
      <c r="E143" s="55">
        <f t="shared" si="10"/>
        <v>-105424.83</v>
      </c>
      <c r="F143" s="56">
        <f t="shared" si="11"/>
        <v>31.49783625730994</v>
      </c>
    </row>
    <row r="144" spans="1:6" ht="25.5">
      <c r="A144" s="54" t="s">
        <v>197</v>
      </c>
      <c r="B144" s="43" t="s">
        <v>198</v>
      </c>
      <c r="C144" s="67">
        <v>320000</v>
      </c>
      <c r="D144" s="55">
        <v>128995</v>
      </c>
      <c r="E144" s="55">
        <f t="shared" si="10"/>
        <v>-191005</v>
      </c>
      <c r="F144" s="56">
        <f t="shared" si="11"/>
        <v>40.3109375</v>
      </c>
    </row>
    <row r="145" spans="1:6" ht="12.75">
      <c r="A145" s="54" t="s">
        <v>199</v>
      </c>
      <c r="B145" s="43" t="s">
        <v>200</v>
      </c>
      <c r="C145" s="67">
        <v>400000</v>
      </c>
      <c r="D145" s="55">
        <v>153282.68</v>
      </c>
      <c r="E145" s="55">
        <f t="shared" si="10"/>
        <v>-246717.32</v>
      </c>
      <c r="F145" s="56">
        <f t="shared" si="11"/>
        <v>38.32066999999999</v>
      </c>
    </row>
    <row r="146" spans="1:6" ht="12.75">
      <c r="A146" s="54" t="s">
        <v>201</v>
      </c>
      <c r="B146" s="43" t="s">
        <v>202</v>
      </c>
      <c r="C146" s="67">
        <v>150000</v>
      </c>
      <c r="D146" s="55">
        <v>42140</v>
      </c>
      <c r="E146" s="55">
        <f t="shared" si="10"/>
        <v>-107860</v>
      </c>
      <c r="F146" s="56">
        <f t="shared" si="11"/>
        <v>28.09333333333333</v>
      </c>
    </row>
    <row r="147" spans="1:6" ht="17.25" customHeight="1">
      <c r="A147" s="54" t="s">
        <v>203</v>
      </c>
      <c r="B147" s="43" t="s">
        <v>204</v>
      </c>
      <c r="C147" s="67">
        <v>21950000</v>
      </c>
      <c r="D147" s="55">
        <v>8876227.78</v>
      </c>
      <c r="E147" s="55">
        <f t="shared" si="10"/>
        <v>-13073772.22</v>
      </c>
      <c r="F147" s="56">
        <f t="shared" si="11"/>
        <v>40.438395353075165</v>
      </c>
    </row>
    <row r="148" spans="1:6" ht="27" customHeight="1">
      <c r="A148" s="54" t="s">
        <v>205</v>
      </c>
      <c r="B148" s="43" t="s">
        <v>206</v>
      </c>
      <c r="C148" s="67">
        <v>2500000</v>
      </c>
      <c r="D148" s="55">
        <v>1067440.86</v>
      </c>
      <c r="E148" s="55">
        <f t="shared" si="10"/>
        <v>-1432559.14</v>
      </c>
      <c r="F148" s="56">
        <f t="shared" si="11"/>
        <v>42.697634400000005</v>
      </c>
    </row>
    <row r="149" spans="1:6" ht="21" customHeight="1">
      <c r="A149" s="54" t="s">
        <v>207</v>
      </c>
      <c r="B149" s="43" t="s">
        <v>208</v>
      </c>
      <c r="C149" s="67">
        <v>4000000</v>
      </c>
      <c r="D149" s="55">
        <v>1976239.36</v>
      </c>
      <c r="E149" s="55">
        <f t="shared" si="10"/>
        <v>-2023760.64</v>
      </c>
      <c r="F149" s="56">
        <f t="shared" si="11"/>
        <v>49.405984000000004</v>
      </c>
    </row>
    <row r="150" spans="1:6" ht="12.75">
      <c r="A150" s="54" t="s">
        <v>209</v>
      </c>
      <c r="B150" s="43" t="s">
        <v>210</v>
      </c>
      <c r="C150" s="67">
        <v>600000</v>
      </c>
      <c r="D150" s="55">
        <v>130957.16</v>
      </c>
      <c r="E150" s="55">
        <f t="shared" si="10"/>
        <v>-469042.83999999997</v>
      </c>
      <c r="F150" s="56">
        <f t="shared" si="11"/>
        <v>21.826193333333336</v>
      </c>
    </row>
    <row r="151" spans="1:6" ht="27" customHeight="1">
      <c r="A151" s="54" t="s">
        <v>211</v>
      </c>
      <c r="B151" s="43" t="s">
        <v>212</v>
      </c>
      <c r="C151" s="67">
        <v>9000000</v>
      </c>
      <c r="D151" s="55">
        <v>3121992.37</v>
      </c>
      <c r="E151" s="55">
        <f t="shared" si="10"/>
        <v>-5878007.63</v>
      </c>
      <c r="F151" s="56">
        <f t="shared" si="11"/>
        <v>34.68880411111111</v>
      </c>
    </row>
    <row r="152" spans="1:6" ht="27" customHeight="1">
      <c r="A152" s="54" t="s">
        <v>213</v>
      </c>
      <c r="B152" s="43" t="s">
        <v>214</v>
      </c>
      <c r="C152" s="67">
        <v>102676</v>
      </c>
      <c r="D152" s="55">
        <v>51268.45</v>
      </c>
      <c r="E152" s="55">
        <f t="shared" si="10"/>
        <v>-51407.55</v>
      </c>
      <c r="F152" s="56">
        <f t="shared" si="11"/>
        <v>49.93226265144727</v>
      </c>
    </row>
    <row r="153" spans="1:6" ht="25.5">
      <c r="A153" s="54" t="s">
        <v>215</v>
      </c>
      <c r="B153" s="43" t="s">
        <v>216</v>
      </c>
      <c r="C153" s="67">
        <v>8579000</v>
      </c>
      <c r="D153" s="55">
        <v>3943267.69</v>
      </c>
      <c r="E153" s="55">
        <f t="shared" si="10"/>
        <v>-4635732.3100000005</v>
      </c>
      <c r="F153" s="56">
        <f t="shared" si="11"/>
        <v>45.96418801725143</v>
      </c>
    </row>
    <row r="154" spans="1:6" ht="38.25">
      <c r="A154" s="54" t="s">
        <v>217</v>
      </c>
      <c r="B154" s="43" t="s">
        <v>218</v>
      </c>
      <c r="C154" s="67">
        <v>1000400</v>
      </c>
      <c r="D154" s="55">
        <v>567875.39</v>
      </c>
      <c r="E154" s="55">
        <f t="shared" si="10"/>
        <v>-432524.61</v>
      </c>
      <c r="F154" s="56">
        <f t="shared" si="11"/>
        <v>56.76483306677329</v>
      </c>
    </row>
    <row r="155" spans="1:6" ht="25.5">
      <c r="A155" s="54" t="s">
        <v>219</v>
      </c>
      <c r="B155" s="43" t="s">
        <v>220</v>
      </c>
      <c r="C155" s="67">
        <v>2000000</v>
      </c>
      <c r="D155" s="55">
        <v>875190.32</v>
      </c>
      <c r="E155" s="55">
        <f t="shared" si="10"/>
        <v>-1124809.6800000002</v>
      </c>
      <c r="F155" s="56">
        <f t="shared" si="11"/>
        <v>43.759516</v>
      </c>
    </row>
    <row r="156" spans="1:6" ht="38.25">
      <c r="A156" s="115" t="s">
        <v>314</v>
      </c>
      <c r="B156" s="43" t="s">
        <v>311</v>
      </c>
      <c r="C156" s="67">
        <v>50000</v>
      </c>
      <c r="D156" s="55">
        <v>5270.2</v>
      </c>
      <c r="E156" s="55">
        <f t="shared" si="10"/>
        <v>-44729.8</v>
      </c>
      <c r="F156" s="56">
        <f t="shared" si="11"/>
        <v>10.5404</v>
      </c>
    </row>
    <row r="157" spans="1:6" ht="42" customHeight="1">
      <c r="A157" s="54" t="s">
        <v>221</v>
      </c>
      <c r="B157" s="43" t="s">
        <v>222</v>
      </c>
      <c r="C157" s="67">
        <v>6000</v>
      </c>
      <c r="D157" s="55">
        <v>3321.12</v>
      </c>
      <c r="E157" s="55">
        <f t="shared" si="10"/>
        <v>-2678.88</v>
      </c>
      <c r="F157" s="56">
        <f t="shared" si="11"/>
        <v>55.352000000000004</v>
      </c>
    </row>
    <row r="158" spans="1:6" ht="25.5">
      <c r="A158" s="54" t="s">
        <v>223</v>
      </c>
      <c r="B158" s="43" t="s">
        <v>224</v>
      </c>
      <c r="C158" s="67">
        <v>9870</v>
      </c>
      <c r="D158" s="55">
        <v>1320</v>
      </c>
      <c r="E158" s="55">
        <f t="shared" si="10"/>
        <v>-8550</v>
      </c>
      <c r="F158" s="56">
        <f t="shared" si="11"/>
        <v>13.37386018237082</v>
      </c>
    </row>
    <row r="159" spans="1:6" ht="41.25" customHeight="1">
      <c r="A159" s="54" t="s">
        <v>225</v>
      </c>
      <c r="B159" s="43" t="s">
        <v>226</v>
      </c>
      <c r="C159" s="67">
        <v>2425923</v>
      </c>
      <c r="D159" s="55">
        <v>1215902.15</v>
      </c>
      <c r="E159" s="55">
        <f t="shared" si="10"/>
        <v>-1210020.85</v>
      </c>
      <c r="F159" s="56">
        <f t="shared" si="11"/>
        <v>50.12121777978938</v>
      </c>
    </row>
    <row r="160" spans="1:6" ht="25.5">
      <c r="A160" s="54" t="s">
        <v>227</v>
      </c>
      <c r="B160" s="43" t="s">
        <v>228</v>
      </c>
      <c r="C160" s="67">
        <v>2642810</v>
      </c>
      <c r="D160" s="55">
        <v>1380908.45</v>
      </c>
      <c r="E160" s="55">
        <f t="shared" si="10"/>
        <v>-1261901.55</v>
      </c>
      <c r="F160" s="56">
        <f t="shared" si="11"/>
        <v>52.25152205417718</v>
      </c>
    </row>
    <row r="161" spans="1:6" ht="51">
      <c r="A161" s="54" t="s">
        <v>229</v>
      </c>
      <c r="B161" s="43" t="s">
        <v>134</v>
      </c>
      <c r="C161" s="67">
        <v>175900</v>
      </c>
      <c r="D161" s="55">
        <v>47300</v>
      </c>
      <c r="E161" s="55">
        <f t="shared" si="10"/>
        <v>-128600</v>
      </c>
      <c r="F161" s="56">
        <f t="shared" si="11"/>
        <v>26.89027856736782</v>
      </c>
    </row>
    <row r="162" spans="1:6" ht="51.75" customHeight="1">
      <c r="A162" s="54" t="s">
        <v>230</v>
      </c>
      <c r="B162" s="43" t="s">
        <v>231</v>
      </c>
      <c r="C162" s="67">
        <v>207240</v>
      </c>
      <c r="D162" s="55">
        <v>85660.11</v>
      </c>
      <c r="E162" s="55">
        <f t="shared" si="10"/>
        <v>-121579.89</v>
      </c>
      <c r="F162" s="56">
        <f t="shared" si="11"/>
        <v>41.33377243775333</v>
      </c>
    </row>
    <row r="163" spans="1:6" ht="38.25">
      <c r="A163" s="54" t="s">
        <v>232</v>
      </c>
      <c r="B163" s="43" t="s">
        <v>233</v>
      </c>
      <c r="C163" s="67">
        <v>23660</v>
      </c>
      <c r="D163" s="55">
        <v>10454.71</v>
      </c>
      <c r="E163" s="55">
        <f t="shared" si="10"/>
        <v>-13205.29</v>
      </c>
      <c r="F163" s="56">
        <f t="shared" si="11"/>
        <v>44.18727810650887</v>
      </c>
    </row>
    <row r="164" spans="1:6" ht="51">
      <c r="A164" s="54" t="s">
        <v>234</v>
      </c>
      <c r="B164" s="43" t="s">
        <v>235</v>
      </c>
      <c r="C164" s="67">
        <v>230000</v>
      </c>
      <c r="D164" s="55">
        <v>84599.24</v>
      </c>
      <c r="E164" s="55">
        <f t="shared" si="10"/>
        <v>-145400.76</v>
      </c>
      <c r="F164" s="56">
        <f t="shared" si="11"/>
        <v>36.78227826086957</v>
      </c>
    </row>
    <row r="165" spans="1:6" ht="38.25">
      <c r="A165" s="54" t="s">
        <v>236</v>
      </c>
      <c r="B165" s="43" t="s">
        <v>237</v>
      </c>
      <c r="C165" s="67">
        <v>85130</v>
      </c>
      <c r="D165" s="55">
        <v>44339.61</v>
      </c>
      <c r="E165" s="55">
        <f t="shared" si="10"/>
        <v>-40790.39</v>
      </c>
      <c r="F165" s="56">
        <f t="shared" si="11"/>
        <v>52.084588276753195</v>
      </c>
    </row>
    <row r="166" spans="1:6" ht="12.75">
      <c r="A166" s="54">
        <v>813210</v>
      </c>
      <c r="B166" s="43" t="s">
        <v>312</v>
      </c>
      <c r="C166" s="67">
        <v>19545</v>
      </c>
      <c r="D166" s="55">
        <v>0</v>
      </c>
      <c r="E166" s="55">
        <f t="shared" si="10"/>
        <v>-19545</v>
      </c>
      <c r="F166" s="56">
        <f t="shared" si="11"/>
        <v>0</v>
      </c>
    </row>
    <row r="167" spans="1:6" ht="63.75">
      <c r="A167" s="54" t="s">
        <v>238</v>
      </c>
      <c r="B167" s="43" t="s">
        <v>181</v>
      </c>
      <c r="C167" s="67">
        <v>397600</v>
      </c>
      <c r="D167" s="55">
        <v>171038.4</v>
      </c>
      <c r="E167" s="55">
        <f t="shared" si="10"/>
        <v>-226561.6</v>
      </c>
      <c r="F167" s="56">
        <f t="shared" si="11"/>
        <v>43.01770623742455</v>
      </c>
    </row>
    <row r="168" spans="1:6" ht="25.5">
      <c r="A168" s="54" t="s">
        <v>239</v>
      </c>
      <c r="B168" s="43" t="s">
        <v>136</v>
      </c>
      <c r="C168" s="67">
        <v>2487247</v>
      </c>
      <c r="D168" s="55">
        <v>799407.59</v>
      </c>
      <c r="E168" s="55">
        <f t="shared" si="10"/>
        <v>-1687839.4100000001</v>
      </c>
      <c r="F168" s="56">
        <f t="shared" si="11"/>
        <v>32.140257481464445</v>
      </c>
    </row>
    <row r="169" spans="1:6" ht="23.25" customHeight="1">
      <c r="A169" s="68"/>
      <c r="B169" s="58" t="s">
        <v>165</v>
      </c>
      <c r="C169" s="59">
        <f>SUM(C137:C168)</f>
        <v>79187045</v>
      </c>
      <c r="D169" s="60">
        <f>SUM(D137:D168)</f>
        <v>37071364.830000006</v>
      </c>
      <c r="E169" s="60">
        <f t="shared" si="10"/>
        <v>-42115680.169999994</v>
      </c>
      <c r="F169" s="61">
        <f t="shared" si="11"/>
        <v>46.81493649624128</v>
      </c>
    </row>
    <row r="170" spans="1:6" ht="30.75" customHeight="1">
      <c r="A170" s="69">
        <v>10</v>
      </c>
      <c r="B170" s="62" t="s">
        <v>240</v>
      </c>
      <c r="C170" s="70"/>
      <c r="D170" s="70"/>
      <c r="E170" s="70"/>
      <c r="F170" s="71"/>
    </row>
    <row r="171" spans="1:6" ht="33" customHeight="1">
      <c r="A171" s="54" t="s">
        <v>241</v>
      </c>
      <c r="B171" s="43" t="s">
        <v>169</v>
      </c>
      <c r="C171" s="55">
        <v>633438</v>
      </c>
      <c r="D171" s="55">
        <v>374670.58</v>
      </c>
      <c r="E171" s="55">
        <f aca="true" t="shared" si="12" ref="E171:E177">D171-C171</f>
        <v>-258767.41999999998</v>
      </c>
      <c r="F171" s="56">
        <f aca="true" t="shared" si="13" ref="F171:F178">SUM(D171/C171*100)</f>
        <v>59.148737524430175</v>
      </c>
    </row>
    <row r="172" spans="1:6" ht="38.25">
      <c r="A172" s="54" t="s">
        <v>242</v>
      </c>
      <c r="B172" s="43" t="s">
        <v>243</v>
      </c>
      <c r="C172" s="55">
        <v>7287780</v>
      </c>
      <c r="D172" s="55">
        <v>4434037.35</v>
      </c>
      <c r="E172" s="55">
        <f t="shared" si="12"/>
        <v>-2853742.6500000004</v>
      </c>
      <c r="F172" s="56">
        <f t="shared" si="13"/>
        <v>60.84208565571409</v>
      </c>
    </row>
    <row r="173" spans="1:6" ht="51">
      <c r="A173" s="54" t="s">
        <v>244</v>
      </c>
      <c r="B173" s="43" t="s">
        <v>134</v>
      </c>
      <c r="C173" s="55">
        <v>70200</v>
      </c>
      <c r="D173" s="55">
        <v>30100</v>
      </c>
      <c r="E173" s="55">
        <f t="shared" si="12"/>
        <v>-40100</v>
      </c>
      <c r="F173" s="56">
        <f t="shared" si="13"/>
        <v>42.87749287749288</v>
      </c>
    </row>
    <row r="174" spans="1:6" ht="12.75">
      <c r="A174" s="54" t="s">
        <v>245</v>
      </c>
      <c r="B174" s="43" t="s">
        <v>246</v>
      </c>
      <c r="C174" s="55">
        <v>2053101</v>
      </c>
      <c r="D174" s="55">
        <v>1058917.92</v>
      </c>
      <c r="E174" s="55">
        <f t="shared" si="12"/>
        <v>-994183.0800000001</v>
      </c>
      <c r="F174" s="56">
        <f t="shared" si="13"/>
        <v>51.57651377111988</v>
      </c>
    </row>
    <row r="175" spans="1:6" ht="12.75">
      <c r="A175" s="54" t="s">
        <v>247</v>
      </c>
      <c r="B175" s="43" t="s">
        <v>248</v>
      </c>
      <c r="C175" s="55">
        <v>1611271</v>
      </c>
      <c r="D175" s="55">
        <v>791707.76</v>
      </c>
      <c r="E175" s="55">
        <f t="shared" si="12"/>
        <v>-819563.24</v>
      </c>
      <c r="F175" s="56">
        <f t="shared" si="13"/>
        <v>49.13560536992225</v>
      </c>
    </row>
    <row r="176" spans="1:6" ht="27" customHeight="1">
      <c r="A176" s="54" t="s">
        <v>249</v>
      </c>
      <c r="B176" s="43" t="s">
        <v>250</v>
      </c>
      <c r="C176" s="55">
        <v>4691450</v>
      </c>
      <c r="D176" s="55">
        <v>2321589.13</v>
      </c>
      <c r="E176" s="55">
        <f t="shared" si="12"/>
        <v>-2369860.87</v>
      </c>
      <c r="F176" s="56">
        <f t="shared" si="13"/>
        <v>49.48553496253823</v>
      </c>
    </row>
    <row r="177" spans="1:6" ht="27" customHeight="1">
      <c r="A177" s="54" t="s">
        <v>251</v>
      </c>
      <c r="B177" s="43" t="s">
        <v>252</v>
      </c>
      <c r="C177" s="55">
        <v>2220450</v>
      </c>
      <c r="D177" s="55">
        <v>1202719.17</v>
      </c>
      <c r="E177" s="55">
        <f t="shared" si="12"/>
        <v>-1017730.8300000001</v>
      </c>
      <c r="F177" s="56">
        <f t="shared" si="13"/>
        <v>54.16555968384786</v>
      </c>
    </row>
    <row r="178" spans="1:6" ht="27" customHeight="1">
      <c r="A178" s="68"/>
      <c r="B178" s="58" t="s">
        <v>165</v>
      </c>
      <c r="C178" s="60">
        <f>SUM(C171:C177)</f>
        <v>18567690</v>
      </c>
      <c r="D178" s="60">
        <f>SUM(D171:D177)</f>
        <v>10213741.909999998</v>
      </c>
      <c r="E178" s="60">
        <f>SUM(E171:E177)</f>
        <v>-8353948.090000001</v>
      </c>
      <c r="F178" s="61">
        <f t="shared" si="13"/>
        <v>55.00814538588267</v>
      </c>
    </row>
    <row r="179" spans="1:6" ht="30.75" customHeight="1">
      <c r="A179" s="69">
        <v>15</v>
      </c>
      <c r="B179" s="62" t="s">
        <v>253</v>
      </c>
      <c r="C179" s="63"/>
      <c r="D179" s="63"/>
      <c r="E179" s="63"/>
      <c r="F179" s="64"/>
    </row>
    <row r="180" spans="1:6" ht="51">
      <c r="A180" s="54" t="s">
        <v>254</v>
      </c>
      <c r="B180" s="43" t="s">
        <v>118</v>
      </c>
      <c r="C180" s="72">
        <v>8106</v>
      </c>
      <c r="D180" s="72">
        <v>0</v>
      </c>
      <c r="E180" s="55">
        <f aca="true" t="shared" si="14" ref="E180:E186">D180-C180</f>
        <v>-8106</v>
      </c>
      <c r="F180" s="56">
        <f aca="true" t="shared" si="15" ref="F180:F187">SUM(D180/C180*100)</f>
        <v>0</v>
      </c>
    </row>
    <row r="181" spans="1:6" ht="25.5">
      <c r="A181" s="54" t="s">
        <v>255</v>
      </c>
      <c r="B181" s="43" t="s">
        <v>169</v>
      </c>
      <c r="C181" s="72">
        <v>1536654</v>
      </c>
      <c r="D181" s="72">
        <v>808330.22</v>
      </c>
      <c r="E181" s="55">
        <f t="shared" si="14"/>
        <v>-728323.78</v>
      </c>
      <c r="F181" s="56">
        <f t="shared" si="15"/>
        <v>52.60326787943155</v>
      </c>
    </row>
    <row r="182" spans="1:6" ht="12.75">
      <c r="A182" s="54">
        <v>1511010</v>
      </c>
      <c r="B182" s="43" t="s">
        <v>171</v>
      </c>
      <c r="C182" s="72">
        <v>8469</v>
      </c>
      <c r="D182" s="72">
        <v>0</v>
      </c>
      <c r="E182" s="55">
        <f>D182-C182</f>
        <v>-8469</v>
      </c>
      <c r="F182" s="56">
        <f>SUM(D182/C182*100)</f>
        <v>0</v>
      </c>
    </row>
    <row r="183" spans="1:6" ht="17.25" customHeight="1">
      <c r="A183" s="54" t="s">
        <v>256</v>
      </c>
      <c r="B183" s="43" t="s">
        <v>122</v>
      </c>
      <c r="C183" s="72">
        <v>16575</v>
      </c>
      <c r="D183" s="72">
        <v>8105.2</v>
      </c>
      <c r="E183" s="55">
        <f t="shared" si="14"/>
        <v>-8469.8</v>
      </c>
      <c r="F183" s="56">
        <f t="shared" si="15"/>
        <v>48.90015082956259</v>
      </c>
    </row>
    <row r="184" spans="1:6" ht="51">
      <c r="A184" s="54" t="s">
        <v>257</v>
      </c>
      <c r="B184" s="43" t="s">
        <v>134</v>
      </c>
      <c r="C184" s="72">
        <v>8600</v>
      </c>
      <c r="D184" s="72">
        <v>0</v>
      </c>
      <c r="E184" s="55">
        <f t="shared" si="14"/>
        <v>-8600</v>
      </c>
      <c r="F184" s="56">
        <f t="shared" si="15"/>
        <v>0</v>
      </c>
    </row>
    <row r="185" spans="1:6" ht="27" customHeight="1">
      <c r="A185" s="54" t="s">
        <v>258</v>
      </c>
      <c r="B185" s="43" t="s">
        <v>250</v>
      </c>
      <c r="C185" s="72">
        <v>8106</v>
      </c>
      <c r="D185" s="72">
        <v>0</v>
      </c>
      <c r="E185" s="55">
        <f t="shared" si="14"/>
        <v>-8106</v>
      </c>
      <c r="F185" s="56">
        <f t="shared" si="15"/>
        <v>0</v>
      </c>
    </row>
    <row r="186" spans="1:6" ht="18.75" customHeight="1">
      <c r="A186" s="54" t="s">
        <v>259</v>
      </c>
      <c r="B186" s="43" t="s">
        <v>144</v>
      </c>
      <c r="C186" s="55">
        <v>66741</v>
      </c>
      <c r="D186" s="65">
        <v>41400</v>
      </c>
      <c r="E186" s="55">
        <f t="shared" si="14"/>
        <v>-25341</v>
      </c>
      <c r="F186" s="56">
        <f t="shared" si="15"/>
        <v>62.03083561828561</v>
      </c>
    </row>
    <row r="187" spans="1:6" ht="13.5">
      <c r="A187" s="68"/>
      <c r="B187" s="58" t="s">
        <v>165</v>
      </c>
      <c r="C187" s="60">
        <f>SUM(C180:C186)</f>
        <v>1653251</v>
      </c>
      <c r="D187" s="60">
        <f>SUM(D180:D186)</f>
        <v>857835.4199999999</v>
      </c>
      <c r="E187" s="60">
        <f>SUM(E180:E186)</f>
        <v>-795415.5800000001</v>
      </c>
      <c r="F187" s="56">
        <f t="shared" si="15"/>
        <v>51.88779078312972</v>
      </c>
    </row>
    <row r="188" spans="1:6" ht="17.25" customHeight="1">
      <c r="A188" s="69">
        <v>31</v>
      </c>
      <c r="B188" s="62" t="s">
        <v>260</v>
      </c>
      <c r="C188" s="63"/>
      <c r="D188" s="63"/>
      <c r="E188" s="63"/>
      <c r="F188" s="64"/>
    </row>
    <row r="189" spans="1:6" ht="25.5">
      <c r="A189" s="54" t="s">
        <v>261</v>
      </c>
      <c r="B189" s="43" t="s">
        <v>169</v>
      </c>
      <c r="C189" s="55">
        <v>1389043</v>
      </c>
      <c r="D189" s="65">
        <v>771800.88</v>
      </c>
      <c r="E189" s="55">
        <f>D189-C189</f>
        <v>-617242.12</v>
      </c>
      <c r="F189" s="56">
        <f>SUM(D189/C189*100)</f>
        <v>55.56349803425812</v>
      </c>
    </row>
    <row r="190" spans="1:6" ht="12.75">
      <c r="A190" s="54">
        <v>3116030</v>
      </c>
      <c r="B190" s="43" t="s">
        <v>144</v>
      </c>
      <c r="C190" s="55">
        <v>2000</v>
      </c>
      <c r="D190" s="65">
        <v>2000</v>
      </c>
      <c r="E190" s="55">
        <f>D190-C190</f>
        <v>0</v>
      </c>
      <c r="F190" s="56">
        <f>SUM(D190/C190*100)</f>
        <v>100</v>
      </c>
    </row>
    <row r="191" spans="1:6" ht="21.75" customHeight="1">
      <c r="A191" s="68"/>
      <c r="B191" s="58" t="s">
        <v>165</v>
      </c>
      <c r="C191" s="60">
        <f>SUM(C189:C190)</f>
        <v>1391043</v>
      </c>
      <c r="D191" s="73">
        <f>SUM(D189:D190)</f>
        <v>773800.88</v>
      </c>
      <c r="E191" s="60">
        <f>SUM(E189:E189)</f>
        <v>-617242.12</v>
      </c>
      <c r="F191" s="61">
        <f>SUM(D191/C191*100)</f>
        <v>55.62738750707204</v>
      </c>
    </row>
    <row r="192" spans="1:6" ht="25.5">
      <c r="A192" s="69">
        <v>37</v>
      </c>
      <c r="B192" s="62" t="s">
        <v>262</v>
      </c>
      <c r="C192" s="63"/>
      <c r="D192" s="63"/>
      <c r="E192" s="63"/>
      <c r="F192" s="64"/>
    </row>
    <row r="193" spans="1:6" ht="36" customHeight="1">
      <c r="A193" s="54" t="s">
        <v>263</v>
      </c>
      <c r="B193" s="43" t="s">
        <v>169</v>
      </c>
      <c r="C193" s="55">
        <v>3641994</v>
      </c>
      <c r="D193" s="65">
        <v>2216262.37</v>
      </c>
      <c r="E193" s="55">
        <f>D193-C193</f>
        <v>-1425731.63</v>
      </c>
      <c r="F193" s="56">
        <f aca="true" t="shared" si="16" ref="F193:F198">SUM(D193/C193*100)</f>
        <v>60.85299344260315</v>
      </c>
    </row>
    <row r="194" spans="1:6" ht="55.5" customHeight="1">
      <c r="A194" s="54" t="s">
        <v>264</v>
      </c>
      <c r="B194" s="43" t="s">
        <v>134</v>
      </c>
      <c r="C194" s="55">
        <v>12900</v>
      </c>
      <c r="D194" s="65">
        <v>0</v>
      </c>
      <c r="E194" s="55">
        <f>D194-C194</f>
        <v>-12900</v>
      </c>
      <c r="F194" s="56">
        <f t="shared" si="16"/>
        <v>0</v>
      </c>
    </row>
    <row r="195" spans="1:6" ht="17.25" customHeight="1">
      <c r="A195" s="54" t="s">
        <v>265</v>
      </c>
      <c r="B195" s="43" t="s">
        <v>266</v>
      </c>
      <c r="C195" s="55">
        <v>500000</v>
      </c>
      <c r="D195" s="65">
        <v>0</v>
      </c>
      <c r="E195" s="55">
        <f>D195-C195</f>
        <v>-500000</v>
      </c>
      <c r="F195" s="56">
        <f t="shared" si="16"/>
        <v>0</v>
      </c>
    </row>
    <row r="196" spans="1:6" ht="17.25" customHeight="1">
      <c r="A196" s="54" t="s">
        <v>267</v>
      </c>
      <c r="B196" s="43" t="s">
        <v>268</v>
      </c>
      <c r="C196" s="55">
        <v>26239800</v>
      </c>
      <c r="D196" s="65">
        <v>13119600</v>
      </c>
      <c r="E196" s="55">
        <f>D196-C196</f>
        <v>-13120200</v>
      </c>
      <c r="F196" s="56">
        <f t="shared" si="16"/>
        <v>49.998856698602886</v>
      </c>
    </row>
    <row r="197" spans="1:6" ht="18" customHeight="1">
      <c r="A197" s="68"/>
      <c r="B197" s="58" t="s">
        <v>165</v>
      </c>
      <c r="C197" s="59">
        <f>SUM(C193:C196)</f>
        <v>30394694</v>
      </c>
      <c r="D197" s="73">
        <f>SUM(D193:D196)</f>
        <v>15335862.370000001</v>
      </c>
      <c r="E197" s="60">
        <f>SUM(E193:E196)</f>
        <v>-15058831.629999999</v>
      </c>
      <c r="F197" s="61">
        <f t="shared" si="16"/>
        <v>50.45572220598766</v>
      </c>
    </row>
    <row r="198" spans="1:6" ht="18" customHeight="1">
      <c r="A198" s="90" t="s">
        <v>269</v>
      </c>
      <c r="B198" s="91" t="s">
        <v>270</v>
      </c>
      <c r="C198" s="92">
        <f>C125+C135+C169+C178+C187+C191+C197</f>
        <v>352764065.15999997</v>
      </c>
      <c r="D198" s="92">
        <f>D125+D135+D169+D178+D187+D191+D197</f>
        <v>184127717.76999998</v>
      </c>
      <c r="E198" s="92">
        <f>D198-C198</f>
        <v>-168636347.39</v>
      </c>
      <c r="F198" s="93">
        <f t="shared" si="16"/>
        <v>52.19571264620926</v>
      </c>
    </row>
    <row r="199" spans="1:6" ht="3" customHeight="1">
      <c r="A199" s="25"/>
      <c r="B199" s="25"/>
      <c r="C199" s="75"/>
      <c r="D199" s="75"/>
      <c r="E199" s="75"/>
      <c r="F199" s="75"/>
    </row>
    <row r="200" spans="1:6" ht="21" customHeight="1">
      <c r="A200" s="76" t="s">
        <v>319</v>
      </c>
      <c r="B200" s="77"/>
      <c r="C200" s="78"/>
      <c r="D200" s="78"/>
      <c r="E200" s="79" t="s">
        <v>271</v>
      </c>
      <c r="F200" s="80"/>
    </row>
    <row r="201" spans="1:6" ht="27" customHeight="1">
      <c r="A201" s="89" t="s">
        <v>272</v>
      </c>
      <c r="B201" s="77"/>
      <c r="C201" s="75"/>
      <c r="D201" s="75"/>
      <c r="E201" s="75"/>
      <c r="F201" s="75"/>
    </row>
    <row r="202" spans="1:6" ht="18.75" customHeight="1">
      <c r="A202" s="25" t="s">
        <v>273</v>
      </c>
      <c r="B202" s="25"/>
      <c r="C202" s="75"/>
      <c r="D202" s="75"/>
      <c r="E202" s="75"/>
      <c r="F202" s="75"/>
    </row>
    <row r="203" spans="1:6" ht="15" customHeight="1">
      <c r="A203" s="25" t="s">
        <v>274</v>
      </c>
      <c r="B203" s="25"/>
      <c r="C203" s="75"/>
      <c r="D203" s="75"/>
      <c r="E203" s="75" t="s">
        <v>275</v>
      </c>
      <c r="F203" s="75"/>
    </row>
  </sheetData>
  <sheetProtection/>
  <mergeCells count="19">
    <mergeCell ref="E11:E12"/>
    <mergeCell ref="F11:F12"/>
    <mergeCell ref="F97:F98"/>
    <mergeCell ref="A96:B96"/>
    <mergeCell ref="A97:A98"/>
    <mergeCell ref="B97:B98"/>
    <mergeCell ref="C97:C98"/>
    <mergeCell ref="D97:D98"/>
    <mergeCell ref="E97:E98"/>
    <mergeCell ref="A8:B8"/>
    <mergeCell ref="A76:B76"/>
    <mergeCell ref="B6:F6"/>
    <mergeCell ref="B7:F7"/>
    <mergeCell ref="C8:E8"/>
    <mergeCell ref="A9:A12"/>
    <mergeCell ref="B9:B12"/>
    <mergeCell ref="C9:F10"/>
    <mergeCell ref="C11:C12"/>
    <mergeCell ref="D11:D12"/>
  </mergeCells>
  <printOptions/>
  <pageMargins left="0.93" right="0.1968503937007874" top="0.4724409448818898" bottom="0.4330708661417323" header="0.31496062992125984" footer="0.2755905511811024"/>
  <pageSetup horizontalDpi="600" verticalDpi="600" orientation="portrait" paperSize="9" scale="82" r:id="rId1"/>
  <rowBreaks count="3" manualBreakCount="3">
    <brk id="36" max="5" man="1"/>
    <brk id="71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A1">
      <selection activeCell="D105" sqref="D105"/>
    </sheetView>
  </sheetViews>
  <sheetFormatPr defaultColWidth="9.125" defaultRowHeight="12.75"/>
  <cols>
    <col min="1" max="1" width="9.375" style="37" customWidth="1"/>
    <col min="2" max="2" width="53.875" style="37" customWidth="1"/>
    <col min="3" max="4" width="12.125" style="37" customWidth="1"/>
    <col min="5" max="5" width="14.25390625" style="37" customWidth="1"/>
    <col min="6" max="6" width="7.125" style="37" customWidth="1"/>
    <col min="7" max="7" width="10.75390625" style="37" bestFit="1" customWidth="1"/>
    <col min="8" max="16384" width="9.125" style="37" customWidth="1"/>
  </cols>
  <sheetData>
    <row r="1" spans="1:6" ht="16.5">
      <c r="A1" s="42"/>
      <c r="B1" s="42"/>
      <c r="C1" s="82"/>
      <c r="D1" s="82"/>
      <c r="E1" s="82"/>
      <c r="F1" s="42"/>
    </row>
    <row r="2" spans="1:6" ht="16.5">
      <c r="A2" s="42"/>
      <c r="B2" s="42"/>
      <c r="C2" s="82"/>
      <c r="D2" s="82" t="s">
        <v>317</v>
      </c>
      <c r="E2" s="82"/>
      <c r="F2" s="42"/>
    </row>
    <row r="3" spans="1:6" ht="16.5">
      <c r="A3" s="42"/>
      <c r="B3" s="42"/>
      <c r="C3" s="114"/>
      <c r="D3" s="114" t="s">
        <v>315</v>
      </c>
      <c r="E3" s="114"/>
      <c r="F3" s="42"/>
    </row>
    <row r="4" spans="1:6" ht="16.5">
      <c r="A4" s="42"/>
      <c r="B4" s="42"/>
      <c r="C4" s="82"/>
      <c r="D4" s="82" t="s">
        <v>316</v>
      </c>
      <c r="E4" s="82"/>
      <c r="F4" s="42"/>
    </row>
    <row r="5" spans="1:6" ht="16.5">
      <c r="A5" s="42"/>
      <c r="B5" s="42"/>
      <c r="C5" s="82"/>
      <c r="D5" s="82" t="s">
        <v>318</v>
      </c>
      <c r="E5" s="82"/>
      <c r="F5" s="10"/>
    </row>
    <row r="6" spans="1:6" ht="16.5">
      <c r="A6" s="42"/>
      <c r="B6" s="42"/>
      <c r="C6" s="82"/>
      <c r="D6" s="82"/>
      <c r="E6" s="82"/>
      <c r="F6" s="42"/>
    </row>
    <row r="7" spans="1:6" ht="16.5">
      <c r="A7" s="42"/>
      <c r="B7" s="42"/>
      <c r="C7" s="82"/>
      <c r="D7" s="82"/>
      <c r="E7" s="82"/>
      <c r="F7" s="42"/>
    </row>
    <row r="8" spans="1:6" ht="16.5">
      <c r="A8" s="120" t="s">
        <v>43</v>
      </c>
      <c r="B8" s="120"/>
      <c r="C8" s="120"/>
      <c r="D8" s="120"/>
      <c r="E8" s="120"/>
      <c r="F8" s="120"/>
    </row>
    <row r="9" spans="1:6" ht="16.5">
      <c r="A9" s="120" t="s">
        <v>301</v>
      </c>
      <c r="B9" s="120"/>
      <c r="C9" s="120"/>
      <c r="D9" s="120"/>
      <c r="E9" s="120"/>
      <c r="F9" s="120"/>
    </row>
    <row r="10" spans="1:6" ht="21.75" customHeight="1">
      <c r="A10" s="136" t="s">
        <v>91</v>
      </c>
      <c r="B10" s="136"/>
      <c r="C10" s="137"/>
      <c r="D10" s="137"/>
      <c r="E10" s="137"/>
      <c r="F10" s="113" t="s">
        <v>44</v>
      </c>
    </row>
    <row r="11" spans="1:5" ht="3" customHeight="1" hidden="1">
      <c r="A11" s="25"/>
      <c r="B11" s="5"/>
      <c r="C11" s="25"/>
      <c r="D11" s="25"/>
      <c r="E11" s="25"/>
    </row>
    <row r="12" spans="1:6" ht="12.75">
      <c r="A12" s="131" t="s">
        <v>35</v>
      </c>
      <c r="B12" s="131" t="s">
        <v>36</v>
      </c>
      <c r="C12" s="138" t="s">
        <v>37</v>
      </c>
      <c r="D12" s="139"/>
      <c r="E12" s="139"/>
      <c r="F12" s="116"/>
    </row>
    <row r="13" spans="1:6" ht="12.75">
      <c r="A13" s="133"/>
      <c r="B13" s="133"/>
      <c r="C13" s="138" t="s">
        <v>38</v>
      </c>
      <c r="D13" s="138" t="s">
        <v>39</v>
      </c>
      <c r="E13" s="138" t="s">
        <v>40</v>
      </c>
      <c r="F13" s="131" t="s">
        <v>41</v>
      </c>
    </row>
    <row r="14" spans="1:6" ht="51" customHeight="1">
      <c r="A14" s="134"/>
      <c r="B14" s="134"/>
      <c r="C14" s="140"/>
      <c r="D14" s="140"/>
      <c r="E14" s="140"/>
      <c r="F14" s="132"/>
    </row>
    <row r="15" spans="1:6" ht="16.5" customHeight="1">
      <c r="A15" s="6">
        <v>10000000</v>
      </c>
      <c r="B15" s="7" t="s">
        <v>0</v>
      </c>
      <c r="C15" s="26">
        <f>C16</f>
        <v>33100</v>
      </c>
      <c r="D15" s="26">
        <f>D16</f>
        <v>95860.79</v>
      </c>
      <c r="E15" s="19">
        <f aca="true" t="shared" si="0" ref="E15:E45">+D15-C15</f>
        <v>62760.78999999999</v>
      </c>
      <c r="F15" s="21">
        <f aca="true" t="shared" si="1" ref="F15:F20">+D15/C15*100</f>
        <v>289.60963746223564</v>
      </c>
    </row>
    <row r="16" spans="1:6" ht="15" customHeight="1">
      <c r="A16" s="8">
        <v>19000000</v>
      </c>
      <c r="B16" s="9" t="s">
        <v>62</v>
      </c>
      <c r="C16" s="27">
        <f>C17</f>
        <v>33100</v>
      </c>
      <c r="D16" s="27">
        <f>D17</f>
        <v>95860.79</v>
      </c>
      <c r="E16" s="19">
        <f t="shared" si="0"/>
        <v>62760.78999999999</v>
      </c>
      <c r="F16" s="21">
        <f t="shared" si="1"/>
        <v>289.60963746223564</v>
      </c>
    </row>
    <row r="17" spans="1:6" ht="15" customHeight="1">
      <c r="A17" s="8">
        <v>19010000</v>
      </c>
      <c r="B17" s="9" t="s">
        <v>22</v>
      </c>
      <c r="C17" s="27">
        <f>SUM(C18:C19)</f>
        <v>33100</v>
      </c>
      <c r="D17" s="27">
        <f>SUM(D18:D19)</f>
        <v>95860.79</v>
      </c>
      <c r="E17" s="19">
        <f t="shared" si="0"/>
        <v>62760.78999999999</v>
      </c>
      <c r="F17" s="21">
        <f t="shared" si="1"/>
        <v>289.60963746223564</v>
      </c>
    </row>
    <row r="18" spans="1:6" ht="25.5">
      <c r="A18" s="2">
        <v>19010100</v>
      </c>
      <c r="B18" s="1" t="s">
        <v>23</v>
      </c>
      <c r="C18" s="28">
        <v>1000</v>
      </c>
      <c r="D18" s="28">
        <v>24901.75</v>
      </c>
      <c r="E18" s="20">
        <f t="shared" si="0"/>
        <v>23901.75</v>
      </c>
      <c r="F18" s="22">
        <f t="shared" si="1"/>
        <v>2490.175</v>
      </c>
    </row>
    <row r="19" spans="1:6" ht="38.25">
      <c r="A19" s="2">
        <v>19010300</v>
      </c>
      <c r="B19" s="1" t="s">
        <v>45</v>
      </c>
      <c r="C19" s="28">
        <v>32100</v>
      </c>
      <c r="D19" s="28">
        <v>70959.04</v>
      </c>
      <c r="E19" s="20">
        <f t="shared" si="0"/>
        <v>38859.03999999999</v>
      </c>
      <c r="F19" s="22">
        <f t="shared" si="1"/>
        <v>221.056199376947</v>
      </c>
    </row>
    <row r="20" spans="1:6" ht="15.75" customHeight="1">
      <c r="A20" s="6">
        <v>20000000</v>
      </c>
      <c r="B20" s="7" t="s">
        <v>24</v>
      </c>
      <c r="C20" s="26">
        <f>C21+C25</f>
        <v>7070761</v>
      </c>
      <c r="D20" s="26">
        <f>D21+D25</f>
        <v>4768036.4</v>
      </c>
      <c r="E20" s="19">
        <f t="shared" si="0"/>
        <v>-2302724.5999999996</v>
      </c>
      <c r="F20" s="21">
        <f t="shared" si="1"/>
        <v>67.43314333492533</v>
      </c>
    </row>
    <row r="21" spans="1:6" ht="16.5" customHeight="1">
      <c r="A21" s="6">
        <v>24000000</v>
      </c>
      <c r="B21" s="7" t="s">
        <v>69</v>
      </c>
      <c r="C21" s="27">
        <f>C22+C24</f>
        <v>0</v>
      </c>
      <c r="D21" s="27">
        <f>D22+D24</f>
        <v>23007.24</v>
      </c>
      <c r="E21" s="19">
        <f t="shared" si="0"/>
        <v>23007.24</v>
      </c>
      <c r="F21" s="21">
        <v>0</v>
      </c>
    </row>
    <row r="22" spans="1:6" ht="15.75" customHeight="1">
      <c r="A22" s="6">
        <v>24060000</v>
      </c>
      <c r="B22" s="7" t="s">
        <v>63</v>
      </c>
      <c r="C22" s="31">
        <f>C23</f>
        <v>0</v>
      </c>
      <c r="D22" s="31">
        <f>D23</f>
        <v>6558.54</v>
      </c>
      <c r="E22" s="19">
        <f t="shared" si="0"/>
        <v>6558.54</v>
      </c>
      <c r="F22" s="21">
        <v>0</v>
      </c>
    </row>
    <row r="23" spans="1:6" ht="38.25">
      <c r="A23" s="4">
        <v>24062100</v>
      </c>
      <c r="B23" s="3" t="s">
        <v>48</v>
      </c>
      <c r="C23" s="30">
        <v>0</v>
      </c>
      <c r="D23" s="30">
        <v>6558.54</v>
      </c>
      <c r="E23" s="20">
        <f t="shared" si="0"/>
        <v>6558.54</v>
      </c>
      <c r="F23" s="22">
        <v>0</v>
      </c>
    </row>
    <row r="24" spans="1:6" ht="25.5">
      <c r="A24" s="6">
        <v>24170000</v>
      </c>
      <c r="B24" s="34" t="s">
        <v>86</v>
      </c>
      <c r="C24" s="31">
        <v>0</v>
      </c>
      <c r="D24" s="31">
        <v>16448.7</v>
      </c>
      <c r="E24" s="19">
        <f t="shared" si="0"/>
        <v>16448.7</v>
      </c>
      <c r="F24" s="21">
        <v>0</v>
      </c>
    </row>
    <row r="25" spans="1:6" ht="12.75">
      <c r="A25" s="6">
        <v>25000000</v>
      </c>
      <c r="B25" s="7" t="s">
        <v>46</v>
      </c>
      <c r="C25" s="31">
        <f>C26+C31</f>
        <v>7070761</v>
      </c>
      <c r="D25" s="31">
        <f>D26+D31</f>
        <v>4745029.16</v>
      </c>
      <c r="E25" s="19">
        <f t="shared" si="0"/>
        <v>-2325731.84</v>
      </c>
      <c r="F25" s="21">
        <f>+D25/C25*100</f>
        <v>67.10775770811657</v>
      </c>
    </row>
    <row r="26" spans="1:6" ht="25.5">
      <c r="A26" s="6">
        <v>25010000</v>
      </c>
      <c r="B26" s="7" t="s">
        <v>29</v>
      </c>
      <c r="C26" s="31">
        <f>C27+C30+C29</f>
        <v>7070761</v>
      </c>
      <c r="D26" s="31">
        <f>D27+D30+D29+D28</f>
        <v>3697033.03</v>
      </c>
      <c r="E26" s="19">
        <f t="shared" si="0"/>
        <v>-3373727.97</v>
      </c>
      <c r="F26" s="21">
        <f>+D26/C26*100</f>
        <v>52.28621120131199</v>
      </c>
    </row>
    <row r="27" spans="1:6" ht="25.5">
      <c r="A27" s="4">
        <v>25010100</v>
      </c>
      <c r="B27" s="3" t="s">
        <v>49</v>
      </c>
      <c r="C27" s="30">
        <v>6455299</v>
      </c>
      <c r="D27" s="30">
        <v>3315319.13</v>
      </c>
      <c r="E27" s="20">
        <f t="shared" si="0"/>
        <v>-3139979.87</v>
      </c>
      <c r="F27" s="22">
        <f>+D27/C27*100</f>
        <v>51.358103319458934</v>
      </c>
    </row>
    <row r="28" spans="1:6" ht="25.5">
      <c r="A28" s="4">
        <v>25010200</v>
      </c>
      <c r="B28" s="33" t="s">
        <v>110</v>
      </c>
      <c r="C28" s="30">
        <v>0</v>
      </c>
      <c r="D28" s="30">
        <v>631.8</v>
      </c>
      <c r="E28" s="20">
        <f t="shared" si="0"/>
        <v>631.8</v>
      </c>
      <c r="F28" s="22">
        <v>0</v>
      </c>
    </row>
    <row r="29" spans="1:6" ht="20.25" customHeight="1">
      <c r="A29" s="32">
        <v>25010300</v>
      </c>
      <c r="B29" s="33" t="s">
        <v>92</v>
      </c>
      <c r="C29" s="30">
        <v>603462</v>
      </c>
      <c r="D29" s="30">
        <v>345697.31</v>
      </c>
      <c r="E29" s="20">
        <f t="shared" si="0"/>
        <v>-257764.69</v>
      </c>
      <c r="F29" s="22">
        <f>+D29/C29*100</f>
        <v>57.28567995996434</v>
      </c>
    </row>
    <row r="30" spans="1:6" ht="25.5">
      <c r="A30" s="4">
        <v>25010400</v>
      </c>
      <c r="B30" s="3" t="s">
        <v>50</v>
      </c>
      <c r="C30" s="30">
        <v>12000</v>
      </c>
      <c r="D30" s="30">
        <v>35384.79</v>
      </c>
      <c r="E30" s="20">
        <f t="shared" si="0"/>
        <v>23384.79</v>
      </c>
      <c r="F30" s="22">
        <f>+D30/C30*100</f>
        <v>294.87325000000004</v>
      </c>
    </row>
    <row r="31" spans="1:6" ht="15.75" customHeight="1">
      <c r="A31" s="6">
        <v>25020000</v>
      </c>
      <c r="B31" s="7" t="s">
        <v>70</v>
      </c>
      <c r="C31" s="31">
        <f>C32+C33</f>
        <v>0</v>
      </c>
      <c r="D31" s="31">
        <f>D32+D33</f>
        <v>1047996.13</v>
      </c>
      <c r="E31" s="19">
        <f t="shared" si="0"/>
        <v>1047996.13</v>
      </c>
      <c r="F31" s="21">
        <v>0</v>
      </c>
    </row>
    <row r="32" spans="1:6" ht="18" customHeight="1">
      <c r="A32" s="4">
        <v>25020100</v>
      </c>
      <c r="B32" s="3" t="s">
        <v>47</v>
      </c>
      <c r="C32" s="30">
        <v>0</v>
      </c>
      <c r="D32" s="30">
        <v>1047996.13</v>
      </c>
      <c r="E32" s="20">
        <f t="shared" si="0"/>
        <v>1047996.13</v>
      </c>
      <c r="F32" s="22">
        <v>0</v>
      </c>
    </row>
    <row r="33" spans="1:6" ht="67.5" customHeight="1">
      <c r="A33" s="4">
        <v>25020200</v>
      </c>
      <c r="B33" s="33" t="s">
        <v>94</v>
      </c>
      <c r="C33" s="30">
        <v>0</v>
      </c>
      <c r="D33" s="30">
        <v>0</v>
      </c>
      <c r="E33" s="20">
        <f t="shared" si="0"/>
        <v>0</v>
      </c>
      <c r="F33" s="22">
        <v>0</v>
      </c>
    </row>
    <row r="34" spans="1:6" ht="15.75" customHeight="1">
      <c r="A34" s="6">
        <v>30000000</v>
      </c>
      <c r="B34" s="7" t="s">
        <v>73</v>
      </c>
      <c r="C34" s="31">
        <f aca="true" t="shared" si="2" ref="C34:D36">C35</f>
        <v>0</v>
      </c>
      <c r="D34" s="31">
        <f t="shared" si="2"/>
        <v>111867.98</v>
      </c>
      <c r="E34" s="19">
        <f t="shared" si="0"/>
        <v>111867.98</v>
      </c>
      <c r="F34" s="21">
        <v>0</v>
      </c>
    </row>
    <row r="35" spans="1:6" ht="16.5" customHeight="1">
      <c r="A35" s="6">
        <v>33000000</v>
      </c>
      <c r="B35" s="34" t="s">
        <v>74</v>
      </c>
      <c r="C35" s="31">
        <f t="shared" si="2"/>
        <v>0</v>
      </c>
      <c r="D35" s="31">
        <f t="shared" si="2"/>
        <v>111867.98</v>
      </c>
      <c r="E35" s="19">
        <f t="shared" si="0"/>
        <v>111867.98</v>
      </c>
      <c r="F35" s="21">
        <v>0</v>
      </c>
    </row>
    <row r="36" spans="1:6" ht="16.5" customHeight="1">
      <c r="A36" s="6">
        <v>33010000</v>
      </c>
      <c r="B36" s="34" t="s">
        <v>72</v>
      </c>
      <c r="C36" s="31">
        <f t="shared" si="2"/>
        <v>0</v>
      </c>
      <c r="D36" s="31">
        <f t="shared" si="2"/>
        <v>111867.98</v>
      </c>
      <c r="E36" s="19">
        <f t="shared" si="0"/>
        <v>111867.98</v>
      </c>
      <c r="F36" s="21">
        <v>0</v>
      </c>
    </row>
    <row r="37" spans="1:6" ht="51" customHeight="1">
      <c r="A37" s="4">
        <v>33010100</v>
      </c>
      <c r="B37" s="33" t="s">
        <v>82</v>
      </c>
      <c r="C37" s="30"/>
      <c r="D37" s="30">
        <v>111867.98</v>
      </c>
      <c r="E37" s="20">
        <f t="shared" si="0"/>
        <v>111867.98</v>
      </c>
      <c r="F37" s="22">
        <v>0</v>
      </c>
    </row>
    <row r="38" spans="1:6" ht="18" customHeight="1">
      <c r="A38" s="6">
        <v>50000000</v>
      </c>
      <c r="B38" s="7" t="s">
        <v>30</v>
      </c>
      <c r="C38" s="31">
        <f>C39</f>
        <v>8000</v>
      </c>
      <c r="D38" s="31">
        <f>D39</f>
        <v>16577.45</v>
      </c>
      <c r="E38" s="19">
        <f t="shared" si="0"/>
        <v>8577.45</v>
      </c>
      <c r="F38" s="35">
        <f aca="true" t="shared" si="3" ref="F38:F45">+D38/C38*100</f>
        <v>207.21812500000004</v>
      </c>
    </row>
    <row r="39" spans="1:6" ht="38.25">
      <c r="A39" s="4">
        <v>50110000</v>
      </c>
      <c r="B39" s="3" t="s">
        <v>71</v>
      </c>
      <c r="C39" s="30">
        <v>8000</v>
      </c>
      <c r="D39" s="30">
        <v>16577.45</v>
      </c>
      <c r="E39" s="38">
        <f t="shared" si="0"/>
        <v>8577.45</v>
      </c>
      <c r="F39" s="36">
        <f t="shared" si="3"/>
        <v>207.21812500000004</v>
      </c>
    </row>
    <row r="40" spans="1:6" ht="25.5">
      <c r="A40" s="4"/>
      <c r="B40" s="7" t="s">
        <v>75</v>
      </c>
      <c r="C40" s="26">
        <f>C15+C20+C34+C38</f>
        <v>7111861</v>
      </c>
      <c r="D40" s="26">
        <f>D15+D20+D34+D38</f>
        <v>4992342.620000001</v>
      </c>
      <c r="E40" s="39">
        <f t="shared" si="0"/>
        <v>-2119518.379999999</v>
      </c>
      <c r="F40" s="35">
        <f t="shared" si="3"/>
        <v>70.19741555691262</v>
      </c>
    </row>
    <row r="41" spans="1:6" ht="25.5">
      <c r="A41" s="4"/>
      <c r="B41" s="12" t="s">
        <v>77</v>
      </c>
      <c r="C41" s="26">
        <f>C40</f>
        <v>7111861</v>
      </c>
      <c r="D41" s="26">
        <f>D40</f>
        <v>4992342.620000001</v>
      </c>
      <c r="E41" s="39">
        <f>+D41-C41</f>
        <v>-2119518.379999999</v>
      </c>
      <c r="F41" s="35">
        <f t="shared" si="3"/>
        <v>70.19741555691262</v>
      </c>
    </row>
    <row r="42" spans="1:6" ht="12.75">
      <c r="A42" s="6">
        <v>41050000</v>
      </c>
      <c r="B42" s="12" t="s">
        <v>307</v>
      </c>
      <c r="C42" s="26">
        <f>C43+C44</f>
        <v>5531712</v>
      </c>
      <c r="D42" s="26">
        <f>D43+D44</f>
        <v>4531712</v>
      </c>
      <c r="E42" s="39">
        <f>+D42-C42</f>
        <v>-1000000</v>
      </c>
      <c r="F42" s="35">
        <f>+D42/C42*100</f>
        <v>81.92241389284185</v>
      </c>
    </row>
    <row r="43" spans="1:6" ht="27.75" customHeight="1">
      <c r="A43" s="4">
        <v>41051100</v>
      </c>
      <c r="B43" s="33" t="s">
        <v>308</v>
      </c>
      <c r="C43" s="29">
        <v>751241</v>
      </c>
      <c r="D43" s="29">
        <v>751241</v>
      </c>
      <c r="E43" s="38">
        <f>+D43-C43</f>
        <v>0</v>
      </c>
      <c r="F43" s="36">
        <f>+D43/C43*100</f>
        <v>100</v>
      </c>
    </row>
    <row r="44" spans="1:6" ht="18" customHeight="1">
      <c r="A44" s="2">
        <v>41053900</v>
      </c>
      <c r="B44" s="1" t="s">
        <v>68</v>
      </c>
      <c r="C44" s="29">
        <v>4780471</v>
      </c>
      <c r="D44" s="29">
        <v>3780471</v>
      </c>
      <c r="E44" s="38">
        <f>+D44-C44</f>
        <v>-1000000</v>
      </c>
      <c r="F44" s="36">
        <f>+D44/C44*100</f>
        <v>79.08155911833792</v>
      </c>
    </row>
    <row r="45" spans="1:6" ht="21.75" customHeight="1">
      <c r="A45" s="111"/>
      <c r="B45" s="112" t="s">
        <v>76</v>
      </c>
      <c r="C45" s="108">
        <f>C41+C42</f>
        <v>12643573</v>
      </c>
      <c r="D45" s="108">
        <f>D41+D42</f>
        <v>9524054.620000001</v>
      </c>
      <c r="E45" s="109">
        <f t="shared" si="0"/>
        <v>-3119518.379999999</v>
      </c>
      <c r="F45" s="110">
        <f t="shared" si="3"/>
        <v>75.3272403299289</v>
      </c>
    </row>
    <row r="46" ht="3" customHeight="1"/>
    <row r="47" spans="1:12" ht="23.25" customHeight="1">
      <c r="A47" s="135" t="s">
        <v>113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6" ht="12.75" customHeight="1">
      <c r="A48" s="127" t="s">
        <v>276</v>
      </c>
      <c r="B48" s="128" t="s">
        <v>277</v>
      </c>
      <c r="C48" s="130" t="s">
        <v>299</v>
      </c>
      <c r="D48" s="130" t="s">
        <v>302</v>
      </c>
      <c r="E48" s="124" t="s">
        <v>40</v>
      </c>
      <c r="F48" s="124" t="s">
        <v>41</v>
      </c>
    </row>
    <row r="49" spans="1:6" ht="56.25" customHeight="1">
      <c r="A49" s="127"/>
      <c r="B49" s="129"/>
      <c r="C49" s="130"/>
      <c r="D49" s="130"/>
      <c r="E49" s="124"/>
      <c r="F49" s="124"/>
    </row>
    <row r="50" spans="1:6" ht="12.75">
      <c r="A50" s="95" t="s">
        <v>114</v>
      </c>
      <c r="B50" s="49">
        <v>2</v>
      </c>
      <c r="C50" s="96">
        <v>3</v>
      </c>
      <c r="D50" s="50">
        <v>4</v>
      </c>
      <c r="E50" s="45">
        <v>5</v>
      </c>
      <c r="F50" s="45">
        <v>6</v>
      </c>
    </row>
    <row r="51" spans="1:6" ht="20.25" customHeight="1">
      <c r="A51" s="102" t="s">
        <v>115</v>
      </c>
      <c r="B51" s="103" t="s">
        <v>116</v>
      </c>
      <c r="C51" s="104"/>
      <c r="D51" s="105"/>
      <c r="E51" s="98"/>
      <c r="F51" s="104"/>
    </row>
    <row r="52" spans="1:7" ht="44.25" customHeight="1">
      <c r="A52" s="54" t="s">
        <v>117</v>
      </c>
      <c r="B52" s="43" t="s">
        <v>118</v>
      </c>
      <c r="C52" s="97">
        <v>306858</v>
      </c>
      <c r="D52" s="65">
        <v>236020.36</v>
      </c>
      <c r="E52" s="38">
        <f>+D52-C52</f>
        <v>-70837.64000000001</v>
      </c>
      <c r="F52" s="36">
        <f>+D52/C52*100</f>
        <v>76.9151724902072</v>
      </c>
      <c r="G52" s="99"/>
    </row>
    <row r="53" spans="1:7" ht="18" customHeight="1">
      <c r="A53" s="115" t="s">
        <v>119</v>
      </c>
      <c r="B53" s="43" t="s">
        <v>120</v>
      </c>
      <c r="C53" s="97">
        <v>198900</v>
      </c>
      <c r="D53" s="65">
        <v>0</v>
      </c>
      <c r="E53" s="38">
        <f>+D53-C53</f>
        <v>-198900</v>
      </c>
      <c r="F53" s="36">
        <f>+D53/C53*100</f>
        <v>0</v>
      </c>
      <c r="G53" s="99"/>
    </row>
    <row r="54" spans="1:6" ht="15" customHeight="1">
      <c r="A54" s="54" t="s">
        <v>121</v>
      </c>
      <c r="B54" s="43" t="s">
        <v>122</v>
      </c>
      <c r="C54" s="97">
        <v>2999390</v>
      </c>
      <c r="D54" s="65">
        <v>2640670.75</v>
      </c>
      <c r="E54" s="38">
        <f aca="true" t="shared" si="4" ref="E54:E102">+D54-C54</f>
        <v>-358719.25</v>
      </c>
      <c r="F54" s="36">
        <f aca="true" t="shared" si="5" ref="F54:F102">+D54/C54*100</f>
        <v>88.04025985283674</v>
      </c>
    </row>
    <row r="55" spans="1:6" ht="27.75" customHeight="1">
      <c r="A55" s="115" t="s">
        <v>123</v>
      </c>
      <c r="B55" s="43" t="s">
        <v>124</v>
      </c>
      <c r="C55" s="97">
        <v>385000</v>
      </c>
      <c r="D55" s="65">
        <v>175380</v>
      </c>
      <c r="E55" s="38">
        <f>+D55-C55</f>
        <v>-209620</v>
      </c>
      <c r="F55" s="36">
        <f>+D55/C55*100</f>
        <v>45.55324675324675</v>
      </c>
    </row>
    <row r="56" spans="1:6" ht="16.5" customHeight="1">
      <c r="A56" s="54" t="s">
        <v>278</v>
      </c>
      <c r="B56" s="43" t="s">
        <v>279</v>
      </c>
      <c r="C56" s="65">
        <v>861430.43</v>
      </c>
      <c r="D56" s="65">
        <v>197758.41</v>
      </c>
      <c r="E56" s="38">
        <f t="shared" si="4"/>
        <v>-663672.02</v>
      </c>
      <c r="F56" s="36">
        <f t="shared" si="5"/>
        <v>22.956979822502902</v>
      </c>
    </row>
    <row r="57" spans="1:6" ht="12.75">
      <c r="A57" s="54" t="s">
        <v>143</v>
      </c>
      <c r="B57" s="43" t="s">
        <v>144</v>
      </c>
      <c r="C57" s="65">
        <v>4322921</v>
      </c>
      <c r="D57" s="65">
        <v>230026.08</v>
      </c>
      <c r="E57" s="38">
        <f t="shared" si="4"/>
        <v>-4092894.92</v>
      </c>
      <c r="F57" s="36">
        <f t="shared" si="5"/>
        <v>5.321079890194616</v>
      </c>
    </row>
    <row r="58" spans="1:6" ht="25.5">
      <c r="A58" s="54" t="s">
        <v>280</v>
      </c>
      <c r="B58" s="43" t="s">
        <v>281</v>
      </c>
      <c r="C58" s="65">
        <v>173397</v>
      </c>
      <c r="D58" s="65">
        <v>0</v>
      </c>
      <c r="E58" s="38">
        <f t="shared" si="4"/>
        <v>-173397</v>
      </c>
      <c r="F58" s="36">
        <f t="shared" si="5"/>
        <v>0</v>
      </c>
    </row>
    <row r="59" spans="1:6" ht="25.5">
      <c r="A59" s="54" t="s">
        <v>282</v>
      </c>
      <c r="B59" s="43" t="s">
        <v>283</v>
      </c>
      <c r="C59" s="65">
        <v>53978</v>
      </c>
      <c r="D59" s="65">
        <v>42933.13</v>
      </c>
      <c r="E59" s="38">
        <f t="shared" si="4"/>
        <v>-11044.870000000003</v>
      </c>
      <c r="F59" s="36">
        <f t="shared" si="5"/>
        <v>79.53820074845306</v>
      </c>
    </row>
    <row r="60" spans="1:6" ht="25.5">
      <c r="A60" s="54" t="s">
        <v>151</v>
      </c>
      <c r="B60" s="43" t="s">
        <v>152</v>
      </c>
      <c r="C60" s="75">
        <v>41349</v>
      </c>
      <c r="D60" s="65">
        <v>9609.38</v>
      </c>
      <c r="E60" s="38">
        <f t="shared" si="4"/>
        <v>-31739.620000000003</v>
      </c>
      <c r="F60" s="36">
        <f t="shared" si="5"/>
        <v>23.239691407289172</v>
      </c>
    </row>
    <row r="61" spans="1:6" ht="63.75">
      <c r="A61" s="54" t="s">
        <v>284</v>
      </c>
      <c r="B61" s="43" t="s">
        <v>285</v>
      </c>
      <c r="C61" s="65">
        <v>336490.5</v>
      </c>
      <c r="D61" s="65">
        <v>186888.08</v>
      </c>
      <c r="E61" s="38">
        <f t="shared" si="4"/>
        <v>-149602.42</v>
      </c>
      <c r="F61" s="36">
        <f t="shared" si="5"/>
        <v>55.54037335377967</v>
      </c>
    </row>
    <row r="62" spans="1:6" ht="25.5">
      <c r="A62" s="54" t="s">
        <v>159</v>
      </c>
      <c r="B62" s="43" t="s">
        <v>160</v>
      </c>
      <c r="C62" s="65">
        <v>12000</v>
      </c>
      <c r="D62" s="65">
        <v>11598</v>
      </c>
      <c r="E62" s="38">
        <f t="shared" si="4"/>
        <v>-402</v>
      </c>
      <c r="F62" s="36">
        <f t="shared" si="5"/>
        <v>96.65</v>
      </c>
    </row>
    <row r="63" spans="1:6" ht="12.75">
      <c r="A63" s="54" t="s">
        <v>286</v>
      </c>
      <c r="B63" s="43" t="s">
        <v>287</v>
      </c>
      <c r="C63" s="65">
        <v>135188.69</v>
      </c>
      <c r="D63" s="65">
        <v>0</v>
      </c>
      <c r="E63" s="38">
        <f t="shared" si="4"/>
        <v>-135188.69</v>
      </c>
      <c r="F63" s="36">
        <f t="shared" si="5"/>
        <v>0</v>
      </c>
    </row>
    <row r="64" spans="1:6" ht="12.75">
      <c r="A64" s="54" t="s">
        <v>161</v>
      </c>
      <c r="B64" s="43" t="s">
        <v>162</v>
      </c>
      <c r="C64" s="65">
        <v>30000</v>
      </c>
      <c r="D64" s="65">
        <v>30000</v>
      </c>
      <c r="E64" s="38">
        <f t="shared" si="4"/>
        <v>0</v>
      </c>
      <c r="F64" s="36">
        <f t="shared" si="5"/>
        <v>100</v>
      </c>
    </row>
    <row r="65" spans="1:6" ht="25.5">
      <c r="A65" s="54" t="s">
        <v>163</v>
      </c>
      <c r="B65" s="43" t="s">
        <v>164</v>
      </c>
      <c r="C65" s="65">
        <v>95000</v>
      </c>
      <c r="D65" s="65">
        <v>95000</v>
      </c>
      <c r="E65" s="38">
        <f t="shared" si="4"/>
        <v>0</v>
      </c>
      <c r="F65" s="36">
        <f t="shared" si="5"/>
        <v>100</v>
      </c>
    </row>
    <row r="66" spans="1:6" ht="13.5">
      <c r="A66" s="74"/>
      <c r="B66" s="58" t="s">
        <v>165</v>
      </c>
      <c r="C66" s="59">
        <f>SUM(C52:C65)</f>
        <v>9951902.62</v>
      </c>
      <c r="D66" s="60">
        <f>SUM(D52:D65)</f>
        <v>3855884.19</v>
      </c>
      <c r="E66" s="39">
        <f t="shared" si="4"/>
        <v>-6096018.43</v>
      </c>
      <c r="F66" s="35">
        <f t="shared" si="5"/>
        <v>38.74519614220261</v>
      </c>
    </row>
    <row r="67" spans="1:6" ht="25.5">
      <c r="A67" s="102" t="s">
        <v>166</v>
      </c>
      <c r="B67" s="106" t="s">
        <v>288</v>
      </c>
      <c r="C67" s="105"/>
      <c r="D67" s="105"/>
      <c r="E67" s="100"/>
      <c r="F67" s="101"/>
    </row>
    <row r="68" spans="1:6" ht="18" customHeight="1">
      <c r="A68" s="54" t="s">
        <v>170</v>
      </c>
      <c r="B68" s="43" t="s">
        <v>171</v>
      </c>
      <c r="C68" s="29">
        <v>3079405</v>
      </c>
      <c r="D68" s="65">
        <v>1095611.51</v>
      </c>
      <c r="E68" s="38">
        <f t="shared" si="4"/>
        <v>-1983793.49</v>
      </c>
      <c r="F68" s="36">
        <f t="shared" si="5"/>
        <v>35.578675425934556</v>
      </c>
    </row>
    <row r="69" spans="1:6" ht="51">
      <c r="A69" s="54" t="s">
        <v>172</v>
      </c>
      <c r="B69" s="43" t="s">
        <v>173</v>
      </c>
      <c r="C69" s="29">
        <v>814357</v>
      </c>
      <c r="D69" s="65">
        <v>509290.39</v>
      </c>
      <c r="E69" s="38">
        <f t="shared" si="4"/>
        <v>-305066.61</v>
      </c>
      <c r="F69" s="36">
        <f t="shared" si="5"/>
        <v>62.53895895780352</v>
      </c>
    </row>
    <row r="70" spans="1:6" ht="25.5">
      <c r="A70" s="54" t="s">
        <v>174</v>
      </c>
      <c r="B70" s="43" t="s">
        <v>175</v>
      </c>
      <c r="C70" s="29">
        <v>3740</v>
      </c>
      <c r="D70" s="65">
        <v>5351.59</v>
      </c>
      <c r="E70" s="38">
        <f t="shared" si="4"/>
        <v>1611.5900000000001</v>
      </c>
      <c r="F70" s="36">
        <f t="shared" si="5"/>
        <v>143.09064171122995</v>
      </c>
    </row>
    <row r="71" spans="1:6" ht="18" customHeight="1">
      <c r="A71" s="54" t="s">
        <v>176</v>
      </c>
      <c r="B71" s="43" t="s">
        <v>177</v>
      </c>
      <c r="C71" s="29">
        <v>133485</v>
      </c>
      <c r="D71" s="65">
        <v>16360.54</v>
      </c>
      <c r="E71" s="38">
        <f t="shared" si="4"/>
        <v>-117124.45999999999</v>
      </c>
      <c r="F71" s="36">
        <f t="shared" si="5"/>
        <v>12.256463273026933</v>
      </c>
    </row>
    <row r="72" spans="1:6" ht="15" customHeight="1">
      <c r="A72" s="54" t="s">
        <v>178</v>
      </c>
      <c r="B72" s="43" t="s">
        <v>179</v>
      </c>
      <c r="C72" s="29"/>
      <c r="D72" s="65">
        <v>7585</v>
      </c>
      <c r="E72" s="38">
        <f t="shared" si="4"/>
        <v>7585</v>
      </c>
      <c r="F72" s="36"/>
    </row>
    <row r="73" spans="1:6" ht="13.5">
      <c r="A73" s="54"/>
      <c r="B73" s="58" t="s">
        <v>165</v>
      </c>
      <c r="C73" s="73">
        <f>SUM(C68:C72)</f>
        <v>4030987</v>
      </c>
      <c r="D73" s="73">
        <f>SUM(D68:D72)</f>
        <v>1634199.03</v>
      </c>
      <c r="E73" s="38">
        <f t="shared" si="4"/>
        <v>-2396787.9699999997</v>
      </c>
      <c r="F73" s="36">
        <f t="shared" si="5"/>
        <v>40.54091541352031</v>
      </c>
    </row>
    <row r="74" spans="1:6" ht="25.5">
      <c r="A74" s="102" t="s">
        <v>182</v>
      </c>
      <c r="B74" s="106" t="s">
        <v>289</v>
      </c>
      <c r="C74" s="105"/>
      <c r="D74" s="107"/>
      <c r="E74" s="100"/>
      <c r="F74" s="101"/>
    </row>
    <row r="75" spans="1:6" ht="38.25">
      <c r="A75" s="54" t="s">
        <v>225</v>
      </c>
      <c r="B75" s="43" t="s">
        <v>226</v>
      </c>
      <c r="C75" s="29">
        <v>30000</v>
      </c>
      <c r="D75" s="65">
        <v>5049.54</v>
      </c>
      <c r="E75" s="38">
        <f t="shared" si="4"/>
        <v>-24950.46</v>
      </c>
      <c r="F75" s="36">
        <f t="shared" si="5"/>
        <v>16.8318</v>
      </c>
    </row>
    <row r="76" spans="1:6" ht="25.5">
      <c r="A76" s="54" t="s">
        <v>227</v>
      </c>
      <c r="B76" s="43" t="s">
        <v>228</v>
      </c>
      <c r="C76" s="29"/>
      <c r="D76" s="65">
        <v>12044.6</v>
      </c>
      <c r="E76" s="38">
        <f t="shared" si="4"/>
        <v>12044.6</v>
      </c>
      <c r="F76" s="36"/>
    </row>
    <row r="77" spans="1:6" ht="13.5">
      <c r="A77" s="54"/>
      <c r="B77" s="58" t="s">
        <v>165</v>
      </c>
      <c r="C77" s="73">
        <f>SUM(C75:C76)</f>
        <v>30000</v>
      </c>
      <c r="D77" s="73">
        <f>SUM(D75:D76)</f>
        <v>17094.14</v>
      </c>
      <c r="E77" s="39">
        <f t="shared" si="4"/>
        <v>-12905.86</v>
      </c>
      <c r="F77" s="35">
        <f t="shared" si="5"/>
        <v>56.980466666666665</v>
      </c>
    </row>
    <row r="78" spans="1:6" ht="25.5">
      <c r="A78" s="103">
        <v>10</v>
      </c>
      <c r="B78" s="106" t="s">
        <v>290</v>
      </c>
      <c r="C78" s="105"/>
      <c r="D78" s="107"/>
      <c r="E78" s="100"/>
      <c r="F78" s="101"/>
    </row>
    <row r="79" spans="1:6" ht="40.5" customHeight="1">
      <c r="A79" s="54" t="s">
        <v>242</v>
      </c>
      <c r="B79" s="43" t="s">
        <v>243</v>
      </c>
      <c r="C79" s="29">
        <v>639540</v>
      </c>
      <c r="D79" s="65">
        <v>319721.75</v>
      </c>
      <c r="E79" s="38">
        <f t="shared" si="4"/>
        <v>-319818.25</v>
      </c>
      <c r="F79" s="36">
        <f t="shared" si="5"/>
        <v>49.99245551490134</v>
      </c>
    </row>
    <row r="80" spans="1:6" ht="15" customHeight="1">
      <c r="A80" s="54" t="s">
        <v>245</v>
      </c>
      <c r="B80" s="43" t="s">
        <v>246</v>
      </c>
      <c r="C80" s="29">
        <v>69145</v>
      </c>
      <c r="D80" s="65">
        <v>72853.28</v>
      </c>
      <c r="E80" s="38">
        <f t="shared" si="4"/>
        <v>3708.279999999999</v>
      </c>
      <c r="F80" s="36">
        <f t="shared" si="5"/>
        <v>105.36304866584713</v>
      </c>
    </row>
    <row r="81" spans="1:6" ht="16.5" customHeight="1">
      <c r="A81" s="54" t="s">
        <v>247</v>
      </c>
      <c r="B81" s="43" t="s">
        <v>248</v>
      </c>
      <c r="C81" s="29">
        <v>41985</v>
      </c>
      <c r="D81" s="65">
        <v>27461.67</v>
      </c>
      <c r="E81" s="38">
        <f t="shared" si="4"/>
        <v>-14523.330000000002</v>
      </c>
      <c r="F81" s="36">
        <f t="shared" si="5"/>
        <v>65.40828867452662</v>
      </c>
    </row>
    <row r="82" spans="1:6" ht="28.5" customHeight="1">
      <c r="A82" s="54" t="s">
        <v>249</v>
      </c>
      <c r="B82" s="43" t="s">
        <v>250</v>
      </c>
      <c r="C82" s="29">
        <v>879600</v>
      </c>
      <c r="D82" s="65">
        <v>92017.73</v>
      </c>
      <c r="E82" s="38">
        <f t="shared" si="4"/>
        <v>-787582.27</v>
      </c>
      <c r="F82" s="36">
        <f t="shared" si="5"/>
        <v>10.46131537062301</v>
      </c>
    </row>
    <row r="83" spans="1:6" ht="26.25" customHeight="1">
      <c r="A83" s="54" t="s">
        <v>251</v>
      </c>
      <c r="B83" s="43" t="s">
        <v>252</v>
      </c>
      <c r="C83" s="29">
        <v>31001</v>
      </c>
      <c r="D83" s="65">
        <v>26072</v>
      </c>
      <c r="E83" s="38">
        <f t="shared" si="4"/>
        <v>-4929</v>
      </c>
      <c r="F83" s="36">
        <f t="shared" si="5"/>
        <v>84.10051288668107</v>
      </c>
    </row>
    <row r="84" spans="1:6" ht="13.5">
      <c r="A84" s="54"/>
      <c r="B84" s="58" t="s">
        <v>165</v>
      </c>
      <c r="C84" s="73">
        <f>SUM(C79:C83)</f>
        <v>1661271</v>
      </c>
      <c r="D84" s="73">
        <f>SUM(D79:D83)</f>
        <v>538126.4299999999</v>
      </c>
      <c r="E84" s="39">
        <f t="shared" si="4"/>
        <v>-1123144.57</v>
      </c>
      <c r="F84" s="35">
        <f t="shared" si="5"/>
        <v>32.39245312775579</v>
      </c>
    </row>
    <row r="85" spans="1:6" ht="25.5">
      <c r="A85" s="103">
        <v>15</v>
      </c>
      <c r="B85" s="106" t="s">
        <v>253</v>
      </c>
      <c r="C85" s="105"/>
      <c r="D85" s="107"/>
      <c r="E85" s="100"/>
      <c r="F85" s="101"/>
    </row>
    <row r="86" spans="1:6" ht="40.5" customHeight="1">
      <c r="A86" s="54" t="s">
        <v>254</v>
      </c>
      <c r="B86" s="43" t="s">
        <v>118</v>
      </c>
      <c r="C86" s="29">
        <v>118423</v>
      </c>
      <c r="D86" s="65">
        <v>0</v>
      </c>
      <c r="E86" s="38">
        <f t="shared" si="4"/>
        <v>-118423</v>
      </c>
      <c r="F86" s="36">
        <f t="shared" si="5"/>
        <v>0</v>
      </c>
    </row>
    <row r="87" spans="1:6" ht="15" customHeight="1">
      <c r="A87" s="54" t="s">
        <v>291</v>
      </c>
      <c r="B87" s="43" t="s">
        <v>171</v>
      </c>
      <c r="C87" s="29">
        <v>2915946</v>
      </c>
      <c r="D87" s="65">
        <v>443361.2</v>
      </c>
      <c r="E87" s="38">
        <f t="shared" si="4"/>
        <v>-2472584.8</v>
      </c>
      <c r="F87" s="36">
        <f t="shared" si="5"/>
        <v>15.204712295769538</v>
      </c>
    </row>
    <row r="88" spans="1:6" ht="51">
      <c r="A88" s="54" t="s">
        <v>292</v>
      </c>
      <c r="B88" s="43" t="s">
        <v>173</v>
      </c>
      <c r="C88" s="29">
        <v>1024539</v>
      </c>
      <c r="D88" s="65">
        <v>256663.8</v>
      </c>
      <c r="E88" s="38">
        <f t="shared" si="4"/>
        <v>-767875.2</v>
      </c>
      <c r="F88" s="36">
        <f t="shared" si="5"/>
        <v>25.051637858588105</v>
      </c>
    </row>
    <row r="89" spans="1:6" ht="25.5">
      <c r="A89" s="54" t="s">
        <v>293</v>
      </c>
      <c r="B89" s="43" t="s">
        <v>175</v>
      </c>
      <c r="C89" s="29">
        <v>7900000</v>
      </c>
      <c r="D89" s="65">
        <v>0</v>
      </c>
      <c r="E89" s="38">
        <f t="shared" si="4"/>
        <v>-7900000</v>
      </c>
      <c r="F89" s="36">
        <f t="shared" si="5"/>
        <v>0</v>
      </c>
    </row>
    <row r="90" spans="1:6" ht="17.25" customHeight="1">
      <c r="A90" s="54" t="s">
        <v>256</v>
      </c>
      <c r="B90" s="43" t="s">
        <v>122</v>
      </c>
      <c r="C90" s="29">
        <v>5771946</v>
      </c>
      <c r="D90" s="65">
        <v>3777035.65</v>
      </c>
      <c r="E90" s="38">
        <f t="shared" si="4"/>
        <v>-1994910.35</v>
      </c>
      <c r="F90" s="36">
        <f t="shared" si="5"/>
        <v>65.43782027759788</v>
      </c>
    </row>
    <row r="91" spans="1:6" ht="15" customHeight="1">
      <c r="A91" s="54" t="s">
        <v>294</v>
      </c>
      <c r="B91" s="43" t="s">
        <v>248</v>
      </c>
      <c r="C91" s="29">
        <v>640361</v>
      </c>
      <c r="D91" s="65">
        <v>4220.57</v>
      </c>
      <c r="E91" s="38">
        <f t="shared" si="4"/>
        <v>-636140.43</v>
      </c>
      <c r="F91" s="36">
        <f t="shared" si="5"/>
        <v>0.6590922932533367</v>
      </c>
    </row>
    <row r="92" spans="1:6" ht="26.25" customHeight="1">
      <c r="A92" s="54">
        <v>1514060</v>
      </c>
      <c r="B92" s="43" t="s">
        <v>250</v>
      </c>
      <c r="C92" s="29">
        <v>7680</v>
      </c>
      <c r="D92" s="65">
        <v>0</v>
      </c>
      <c r="E92" s="38">
        <f t="shared" si="4"/>
        <v>-7680</v>
      </c>
      <c r="F92" s="36">
        <f t="shared" si="5"/>
        <v>0</v>
      </c>
    </row>
    <row r="93" spans="1:6" ht="15.75" customHeight="1">
      <c r="A93" s="54" t="s">
        <v>295</v>
      </c>
      <c r="B93" s="43" t="s">
        <v>142</v>
      </c>
      <c r="C93" s="29">
        <v>245588</v>
      </c>
      <c r="D93" s="65">
        <v>0</v>
      </c>
      <c r="E93" s="38">
        <f t="shared" si="4"/>
        <v>-245588</v>
      </c>
      <c r="F93" s="36">
        <f t="shared" si="5"/>
        <v>0</v>
      </c>
    </row>
    <row r="94" spans="1:6" ht="15" customHeight="1">
      <c r="A94" s="54" t="s">
        <v>259</v>
      </c>
      <c r="B94" s="43" t="s">
        <v>144</v>
      </c>
      <c r="C94" s="29">
        <v>20000</v>
      </c>
      <c r="D94" s="65">
        <v>0</v>
      </c>
      <c r="E94" s="38">
        <f t="shared" si="4"/>
        <v>-20000</v>
      </c>
      <c r="F94" s="36">
        <f t="shared" si="5"/>
        <v>0</v>
      </c>
    </row>
    <row r="95" spans="1:6" ht="18" customHeight="1">
      <c r="A95" s="54" t="s">
        <v>296</v>
      </c>
      <c r="B95" s="43" t="s">
        <v>297</v>
      </c>
      <c r="C95" s="29">
        <v>321526</v>
      </c>
      <c r="D95" s="65">
        <v>30000</v>
      </c>
      <c r="E95" s="38">
        <f t="shared" si="4"/>
        <v>-291526</v>
      </c>
      <c r="F95" s="36">
        <f t="shared" si="5"/>
        <v>9.330505153549014</v>
      </c>
    </row>
    <row r="96" spans="1:6" ht="26.25" customHeight="1">
      <c r="A96" s="54" t="s">
        <v>298</v>
      </c>
      <c r="B96" s="43" t="s">
        <v>283</v>
      </c>
      <c r="C96" s="29">
        <v>2467611</v>
      </c>
      <c r="D96" s="65">
        <v>705003.29</v>
      </c>
      <c r="E96" s="38">
        <f>+D96-C96</f>
        <v>-1762607.71</v>
      </c>
      <c r="F96" s="36">
        <f>+D96/C96*100</f>
        <v>28.570276676510197</v>
      </c>
    </row>
    <row r="97" spans="1:6" ht="29.25" customHeight="1">
      <c r="A97" s="54">
        <v>1517461</v>
      </c>
      <c r="B97" s="43" t="s">
        <v>152</v>
      </c>
      <c r="C97" s="29">
        <v>357442</v>
      </c>
      <c r="D97" s="65">
        <v>99519.28</v>
      </c>
      <c r="E97" s="38">
        <f t="shared" si="4"/>
        <v>-257922.72</v>
      </c>
      <c r="F97" s="36">
        <f t="shared" si="5"/>
        <v>27.84207787557142</v>
      </c>
    </row>
    <row r="98" spans="1:6" ht="13.5">
      <c r="A98" s="54"/>
      <c r="B98" s="58" t="s">
        <v>165</v>
      </c>
      <c r="C98" s="26">
        <f>SUM(C86:C97)</f>
        <v>21791062</v>
      </c>
      <c r="D98" s="26">
        <f>SUM(D86:D97)</f>
        <v>5315803.790000001</v>
      </c>
      <c r="E98" s="39">
        <f t="shared" si="4"/>
        <v>-16475258.209999999</v>
      </c>
      <c r="F98" s="35">
        <f t="shared" si="5"/>
        <v>24.394422768380913</v>
      </c>
    </row>
    <row r="99" spans="1:6" ht="15.75" customHeight="1">
      <c r="A99" s="103">
        <v>31</v>
      </c>
      <c r="B99" s="106" t="s">
        <v>260</v>
      </c>
      <c r="C99" s="105"/>
      <c r="D99" s="107"/>
      <c r="E99" s="100"/>
      <c r="F99" s="101"/>
    </row>
    <row r="100" spans="1:6" ht="25.5">
      <c r="A100" s="54" t="s">
        <v>261</v>
      </c>
      <c r="B100" s="43" t="s">
        <v>169</v>
      </c>
      <c r="C100" s="29">
        <v>200100</v>
      </c>
      <c r="D100" s="65">
        <v>81723.58</v>
      </c>
      <c r="E100" s="38">
        <f t="shared" si="4"/>
        <v>-118376.42</v>
      </c>
      <c r="F100" s="36">
        <f t="shared" si="5"/>
        <v>40.84136931534233</v>
      </c>
    </row>
    <row r="101" spans="1:6" ht="13.5">
      <c r="A101" s="54"/>
      <c r="B101" s="58" t="s">
        <v>165</v>
      </c>
      <c r="C101" s="26">
        <f>SUM(C100:C100)</f>
        <v>200100</v>
      </c>
      <c r="D101" s="73">
        <f>SUM(D100:D100)</f>
        <v>81723.58</v>
      </c>
      <c r="E101" s="38">
        <f t="shared" si="4"/>
        <v>-118376.42</v>
      </c>
      <c r="F101" s="36">
        <f t="shared" si="5"/>
        <v>40.84136931534233</v>
      </c>
    </row>
    <row r="102" spans="1:6" ht="26.25" customHeight="1">
      <c r="A102" s="90"/>
      <c r="B102" s="91" t="s">
        <v>270</v>
      </c>
      <c r="C102" s="108">
        <f>C66+C73+C77+C84+C98+C101</f>
        <v>37665322.62</v>
      </c>
      <c r="D102" s="108">
        <f>D66+D73+D77+D84+D98+D101</f>
        <v>11442831.16</v>
      </c>
      <c r="E102" s="109">
        <f t="shared" si="4"/>
        <v>-26222491.459999997</v>
      </c>
      <c r="F102" s="110">
        <f t="shared" si="5"/>
        <v>30.380281819022425</v>
      </c>
    </row>
    <row r="105" spans="1:5" ht="12.75">
      <c r="A105" s="76" t="s">
        <v>319</v>
      </c>
      <c r="B105" s="77"/>
      <c r="C105" s="78"/>
      <c r="D105" s="78"/>
      <c r="E105" s="79" t="s">
        <v>271</v>
      </c>
    </row>
    <row r="106" spans="1:5" ht="27" customHeight="1">
      <c r="A106" s="89" t="s">
        <v>272</v>
      </c>
      <c r="B106" s="77"/>
      <c r="C106" s="75"/>
      <c r="D106" s="75"/>
      <c r="E106" s="75"/>
    </row>
    <row r="107" spans="1:5" ht="12.75">
      <c r="A107" s="25" t="s">
        <v>273</v>
      </c>
      <c r="B107" s="25"/>
      <c r="C107" s="75"/>
      <c r="D107" s="75"/>
      <c r="E107" s="75"/>
    </row>
    <row r="108" spans="1:5" ht="12.75">
      <c r="A108" s="25" t="s">
        <v>274</v>
      </c>
      <c r="B108" s="25"/>
      <c r="C108" s="75"/>
      <c r="D108" s="75"/>
      <c r="E108" s="75" t="s">
        <v>275</v>
      </c>
    </row>
  </sheetData>
  <sheetProtection/>
  <mergeCells count="18">
    <mergeCell ref="A8:F8"/>
    <mergeCell ref="A10:B10"/>
    <mergeCell ref="C10:E10"/>
    <mergeCell ref="B12:B14"/>
    <mergeCell ref="C12:F12"/>
    <mergeCell ref="C13:C14"/>
    <mergeCell ref="D13:D14"/>
    <mergeCell ref="E13:E14"/>
    <mergeCell ref="A9:F9"/>
    <mergeCell ref="C48:C49"/>
    <mergeCell ref="D48:D49"/>
    <mergeCell ref="F13:F14"/>
    <mergeCell ref="A12:A14"/>
    <mergeCell ref="F48:F49"/>
    <mergeCell ref="E48:E49"/>
    <mergeCell ref="A47:L47"/>
    <mergeCell ref="A48:A49"/>
    <mergeCell ref="B48:B49"/>
  </mergeCells>
  <conditionalFormatting sqref="C16:D19 C21:D39">
    <cfRule type="expression" priority="1" dxfId="1" stopIfTrue="1">
      <formula>($C16=999)</formula>
    </cfRule>
    <cfRule type="expression" priority="2" dxfId="0" stopIfTrue="1">
      <formula>MOD(ROW(),2)=1</formula>
    </cfRule>
  </conditionalFormatting>
  <printOptions/>
  <pageMargins left="0.55" right="0.21" top="0.4724409448818898" bottom="0.4724409448818898" header="0.5118110236220472" footer="0.5118110236220472"/>
  <pageSetup horizontalDpi="600" verticalDpi="600" orientation="portrait" paperSize="9" scale="89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2018-08-15T07:06:06Z</cp:lastPrinted>
  <dcterms:created xsi:type="dcterms:W3CDTF">2015-04-15T06:48:28Z</dcterms:created>
  <dcterms:modified xsi:type="dcterms:W3CDTF">2018-08-15T07:08:33Z</dcterms:modified>
  <cp:category/>
  <cp:version/>
  <cp:contentType/>
  <cp:contentStatus/>
</cp:coreProperties>
</file>